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10" yWindow="390" windowWidth="11250" windowHeight="7905" tabRatio="818" activeTab="4"/>
  </bookViews>
  <sheets>
    <sheet name="uitleg" sheetId="8" r:id="rId1"/>
    <sheet name="foktomen" sheetId="1" r:id="rId2"/>
    <sheet name="eiweging" sheetId="4" r:id="rId3"/>
    <sheet name="eigewichten" sheetId="7" state="hidden" r:id="rId4"/>
    <sheet name="kuikens" sheetId="9" r:id="rId5"/>
    <sheet name="kees Stuij" sheetId="12" state="hidden" r:id="rId6"/>
    <sheet name="Blad1" sheetId="13" r:id="rId7"/>
  </sheets>
  <definedNames>
    <definedName name="_xlnm._FilterDatabase" localSheetId="4" hidden="1">kuikens!$A$2:$I$243</definedName>
    <definedName name="_xlnm.Print_Area" localSheetId="3">eigewichten!$A$1:$R$19</definedName>
    <definedName name="_xlnm.Print_Area" localSheetId="2">eiweging!$A$1:$FP$90</definedName>
    <definedName name="_xlnm.Print_Area" localSheetId="1">foktomen!$B$1:$AY$35</definedName>
    <definedName name="_xlnm.Print_Area" localSheetId="0">uitleg!$A$1:$X$30</definedName>
  </definedNames>
  <calcPr calcId="145621"/>
</workbook>
</file>

<file path=xl/calcChain.xml><?xml version="1.0" encoding="utf-8"?>
<calcChain xmlns="http://schemas.openxmlformats.org/spreadsheetml/2006/main">
  <c r="BL21" i="1" l="1"/>
  <c r="BC21" i="1"/>
  <c r="AT21" i="1"/>
  <c r="AK21" i="1"/>
  <c r="AB21" i="1"/>
  <c r="Y20" i="1"/>
  <c r="Y21" i="1"/>
  <c r="O21" i="1"/>
  <c r="H8" i="4"/>
  <c r="H9" i="4"/>
  <c r="H10" i="4"/>
  <c r="H11" i="4"/>
  <c r="H12" i="4"/>
  <c r="H13" i="4"/>
  <c r="H14" i="4"/>
  <c r="H15" i="4"/>
  <c r="H16" i="4"/>
  <c r="H17" i="4"/>
  <c r="H18" i="4"/>
  <c r="BS17" i="1" l="1"/>
  <c r="BS18" i="1"/>
  <c r="BS19" i="1"/>
  <c r="BJ17" i="1"/>
  <c r="BJ18" i="1"/>
  <c r="BJ19" i="1"/>
  <c r="BI18" i="1"/>
  <c r="BI19" i="1"/>
  <c r="BR18" i="1"/>
  <c r="BR19" i="1"/>
  <c r="AK20" i="1"/>
  <c r="AB20" i="1"/>
  <c r="BL18" i="1" l="1"/>
  <c r="BL19" i="1"/>
  <c r="BL20" i="1"/>
  <c r="AT20" i="1"/>
  <c r="AT18" i="1"/>
  <c r="AT19" i="1"/>
  <c r="BC18" i="1" l="1"/>
  <c r="BC19" i="1"/>
  <c r="BC20" i="1"/>
  <c r="CP27" i="4" l="1"/>
  <c r="EJ6" i="4" l="1"/>
  <c r="EJ9" i="4"/>
  <c r="EJ10" i="4"/>
  <c r="EJ11" i="4"/>
  <c r="EJ12" i="4"/>
  <c r="EJ13" i="4"/>
  <c r="EJ14" i="4"/>
  <c r="EJ15" i="4"/>
  <c r="EJ16" i="4"/>
  <c r="EJ17" i="4"/>
  <c r="EJ18" i="4"/>
  <c r="ER5" i="4"/>
  <c r="ER6" i="4"/>
  <c r="ER9" i="4"/>
  <c r="ER10" i="4"/>
  <c r="ER11" i="4"/>
  <c r="ER12" i="4"/>
  <c r="ER13" i="4"/>
  <c r="ER14" i="4"/>
  <c r="ER15" i="4"/>
  <c r="ER16" i="4"/>
  <c r="ER17" i="4"/>
  <c r="ER18" i="4"/>
  <c r="ER4" i="4"/>
  <c r="EJ26" i="4"/>
  <c r="EJ27" i="4"/>
  <c r="EJ28" i="4"/>
  <c r="EJ29" i="4"/>
  <c r="EJ30" i="4"/>
  <c r="EJ4" i="4"/>
  <c r="EB4" i="4"/>
  <c r="Q9" i="4"/>
  <c r="Q10" i="4"/>
  <c r="Q11" i="4"/>
  <c r="Q12" i="4"/>
  <c r="Q13" i="4"/>
  <c r="Q14" i="4"/>
  <c r="Q15" i="4"/>
  <c r="Q16" i="4"/>
  <c r="Q17" i="4"/>
  <c r="Q18" i="4"/>
  <c r="FJ31" i="4"/>
  <c r="FB31" i="4"/>
  <c r="ET31" i="4"/>
  <c r="EL31" i="4"/>
  <c r="ED31" i="4"/>
  <c r="DV31" i="4"/>
  <c r="DN31" i="4"/>
  <c r="DF31" i="4"/>
  <c r="CX31" i="4"/>
  <c r="CP31" i="4"/>
  <c r="CH31" i="4"/>
  <c r="BZ31" i="4"/>
  <c r="BR31" i="4"/>
  <c r="BJ31" i="4"/>
  <c r="BB31" i="4"/>
  <c r="AQ31" i="4"/>
  <c r="AI31" i="4"/>
  <c r="AA31" i="4"/>
  <c r="S31" i="4"/>
  <c r="K3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4" i="4"/>
  <c r="FN11" i="4"/>
  <c r="FN12" i="4"/>
  <c r="FN13" i="4"/>
  <c r="FN14" i="4"/>
  <c r="FN15" i="4"/>
  <c r="FN16" i="4"/>
  <c r="FN17" i="4"/>
  <c r="FM11" i="4"/>
  <c r="FM12" i="4"/>
  <c r="FM13" i="4"/>
  <c r="FM14" i="4"/>
  <c r="FM15" i="4"/>
  <c r="FM16" i="4"/>
  <c r="FM17" i="4"/>
  <c r="Q23" i="1"/>
  <c r="Q24" i="1"/>
  <c r="Q25" i="1"/>
  <c r="Q26" i="1"/>
  <c r="Q27" i="1"/>
  <c r="Q28" i="1"/>
  <c r="S20" i="1"/>
  <c r="Q20" i="1" s="1"/>
  <c r="ER7" i="4" s="1"/>
  <c r="S21" i="1"/>
  <c r="Q21" i="1" s="1"/>
  <c r="S22" i="1"/>
  <c r="Q22" i="1" s="1"/>
  <c r="S23" i="1"/>
  <c r="S24" i="1"/>
  <c r="S25" i="1"/>
  <c r="S26" i="1"/>
  <c r="S27" i="1"/>
  <c r="S28" i="1"/>
  <c r="G24" i="1"/>
  <c r="G25" i="1"/>
  <c r="G26" i="1"/>
  <c r="G27" i="1"/>
  <c r="G28" i="1"/>
  <c r="F24" i="1"/>
  <c r="F25" i="1"/>
  <c r="F26" i="1"/>
  <c r="F27" i="1"/>
  <c r="F28" i="1"/>
  <c r="FD5" i="4"/>
  <c r="FL5" i="4"/>
  <c r="E24" i="1"/>
  <c r="E25" i="1"/>
  <c r="E26" i="1"/>
  <c r="E27" i="1"/>
  <c r="E28" i="1"/>
  <c r="FD6" i="4"/>
  <c r="FD8" i="4"/>
  <c r="FD10" i="4"/>
  <c r="FD12" i="4"/>
  <c r="FD14" i="4"/>
  <c r="FD16" i="4"/>
  <c r="FD18" i="4"/>
  <c r="EX11" i="4"/>
  <c r="EX12" i="4"/>
  <c r="EX13" i="4"/>
  <c r="EX14" i="4"/>
  <c r="EX15" i="4"/>
  <c r="EX16" i="4"/>
  <c r="EX17" i="4"/>
  <c r="EX18" i="4"/>
  <c r="EW11" i="4"/>
  <c r="EW12" i="4"/>
  <c r="EW13" i="4"/>
  <c r="EW14" i="4"/>
  <c r="EW15" i="4"/>
  <c r="EW16" i="4"/>
  <c r="EW17" i="4"/>
  <c r="EW18" i="4"/>
  <c r="ER19" i="4" l="1"/>
  <c r="ER20" i="4" s="1"/>
  <c r="EW10" i="4"/>
  <c r="EW9" i="4"/>
  <c r="ER8" i="4"/>
  <c r="EW8" i="4"/>
  <c r="FN5" i="4"/>
  <c r="FL18" i="4"/>
  <c r="FL16" i="4"/>
  <c r="FL14" i="4"/>
  <c r="FL12" i="4"/>
  <c r="FL10" i="4"/>
  <c r="FL8" i="4"/>
  <c r="FL6" i="4"/>
  <c r="FL4" i="4"/>
  <c r="FL17" i="4"/>
  <c r="FL15" i="4"/>
  <c r="FL13" i="4"/>
  <c r="FL11" i="4"/>
  <c r="FL9" i="4"/>
  <c r="FL7" i="4"/>
  <c r="FD4" i="4"/>
  <c r="FD17" i="4"/>
  <c r="FD15" i="4"/>
  <c r="FD13" i="4"/>
  <c r="FD11" i="4"/>
  <c r="FD9" i="4"/>
  <c r="FD7" i="4"/>
  <c r="P20" i="1" l="1"/>
  <c r="FN18" i="4"/>
  <c r="FM18" i="4"/>
  <c r="ER31" i="4"/>
  <c r="FN9" i="4"/>
  <c r="FM9" i="4"/>
  <c r="FN10" i="4"/>
  <c r="FM10" i="4"/>
  <c r="FN8" i="4"/>
  <c r="FM8" i="4"/>
  <c r="N76" i="4"/>
  <c r="I76" i="4"/>
  <c r="L76" i="4"/>
  <c r="FN7" i="4"/>
  <c r="FN6" i="4"/>
  <c r="CH27" i="4"/>
  <c r="CM26" i="4" s="1"/>
  <c r="CI26" i="4"/>
  <c r="FP5" i="4"/>
  <c r="FP6" i="4"/>
  <c r="N77" i="4" s="1"/>
  <c r="FP7" i="4"/>
  <c r="FP8" i="4"/>
  <c r="FP9" i="4"/>
  <c r="FP10" i="4"/>
  <c r="FP11" i="4"/>
  <c r="FP12" i="4"/>
  <c r="FP13" i="4"/>
  <c r="FP14" i="4"/>
  <c r="FP15" i="4"/>
  <c r="FP16" i="4"/>
  <c r="FP17" i="4"/>
  <c r="FP18" i="4"/>
  <c r="FP4" i="4"/>
  <c r="I77" i="4" s="1"/>
  <c r="FO5" i="4"/>
  <c r="FO6" i="4"/>
  <c r="FO7" i="4"/>
  <c r="FO8" i="4"/>
  <c r="FO9" i="4"/>
  <c r="FO10" i="4"/>
  <c r="FO11" i="4"/>
  <c r="FO12" i="4"/>
  <c r="FO13" i="4"/>
  <c r="FO14" i="4"/>
  <c r="FO15" i="4"/>
  <c r="FO16" i="4"/>
  <c r="FO17" i="4"/>
  <c r="FO18" i="4"/>
  <c r="FO4" i="4"/>
  <c r="FH5" i="4"/>
  <c r="FH6" i="4"/>
  <c r="FH7" i="4"/>
  <c r="P76" i="4" s="1"/>
  <c r="FH8" i="4"/>
  <c r="FH9" i="4"/>
  <c r="FH10" i="4"/>
  <c r="FH11" i="4"/>
  <c r="FH12" i="4"/>
  <c r="FH13" i="4"/>
  <c r="FH14" i="4"/>
  <c r="FH15" i="4"/>
  <c r="FH16" i="4"/>
  <c r="FH17" i="4"/>
  <c r="FH18" i="4"/>
  <c r="FH4" i="4"/>
  <c r="FG5" i="4"/>
  <c r="FG6" i="4"/>
  <c r="FG7" i="4"/>
  <c r="FG8" i="4"/>
  <c r="FG9" i="4"/>
  <c r="FG10" i="4"/>
  <c r="FG11" i="4"/>
  <c r="FG12" i="4"/>
  <c r="FG13" i="4"/>
  <c r="FG14" i="4"/>
  <c r="FG15" i="4"/>
  <c r="FG16" i="4"/>
  <c r="FG17" i="4"/>
  <c r="FG18" i="4"/>
  <c r="FG4" i="4"/>
  <c r="EZ5" i="4"/>
  <c r="EZ6" i="4"/>
  <c r="EW6" i="4" s="1"/>
  <c r="EZ7" i="4"/>
  <c r="EW7" i="4" s="1"/>
  <c r="EZ8" i="4"/>
  <c r="EZ9" i="4"/>
  <c r="EZ10" i="4"/>
  <c r="EZ11" i="4"/>
  <c r="EZ12" i="4"/>
  <c r="EZ13" i="4"/>
  <c r="EZ14" i="4"/>
  <c r="EZ15" i="4"/>
  <c r="EZ16" i="4"/>
  <c r="EZ17" i="4"/>
  <c r="EZ18" i="4"/>
  <c r="EY5" i="4"/>
  <c r="EY6" i="4"/>
  <c r="EY7" i="4"/>
  <c r="EY8" i="4"/>
  <c r="EY9" i="4"/>
  <c r="EY10" i="4"/>
  <c r="EY11" i="4"/>
  <c r="EY12" i="4"/>
  <c r="EY13" i="4"/>
  <c r="EY14" i="4"/>
  <c r="EY15" i="4"/>
  <c r="EY16" i="4"/>
  <c r="EY17" i="4"/>
  <c r="EY18" i="4"/>
  <c r="EQ5" i="4"/>
  <c r="EQ6" i="4"/>
  <c r="EQ8" i="4"/>
  <c r="EQ9" i="4"/>
  <c r="EQ10" i="4"/>
  <c r="EQ11" i="4"/>
  <c r="EQ12" i="4"/>
  <c r="EQ13" i="4"/>
  <c r="EQ14" i="4"/>
  <c r="EQ15" i="4"/>
  <c r="EQ16" i="4"/>
  <c r="EQ17" i="4"/>
  <c r="EQ18" i="4"/>
  <c r="EI6" i="4"/>
  <c r="EI9" i="4"/>
  <c r="EI10" i="4"/>
  <c r="EI11" i="4"/>
  <c r="EI12" i="4"/>
  <c r="EI13" i="4"/>
  <c r="EI14" i="4"/>
  <c r="EI15" i="4"/>
  <c r="EI16" i="4"/>
  <c r="EI17" i="4"/>
  <c r="EI18" i="4"/>
  <c r="EB9" i="4"/>
  <c r="EB10" i="4"/>
  <c r="EB11" i="4"/>
  <c r="DY11" i="4" s="1"/>
  <c r="EB12" i="4"/>
  <c r="DY12" i="4" s="1"/>
  <c r="EB13" i="4"/>
  <c r="DY13" i="4" s="1"/>
  <c r="EB14" i="4"/>
  <c r="DY14" i="4" s="1"/>
  <c r="EB15" i="4"/>
  <c r="DY15" i="4" s="1"/>
  <c r="EB16" i="4"/>
  <c r="DY16" i="4" s="1"/>
  <c r="EB17" i="4"/>
  <c r="DY17" i="4" s="1"/>
  <c r="EB18" i="4"/>
  <c r="EA9" i="4"/>
  <c r="EA10" i="4"/>
  <c r="EA11" i="4"/>
  <c r="EA12" i="4"/>
  <c r="EA13" i="4"/>
  <c r="EA14" i="4"/>
  <c r="EA15" i="4"/>
  <c r="EA16" i="4"/>
  <c r="EA17" i="4"/>
  <c r="EA18" i="4"/>
  <c r="EI4" i="4"/>
  <c r="EA4" i="4"/>
  <c r="FN4" i="4"/>
  <c r="FF18" i="4"/>
  <c r="FE18" i="4"/>
  <c r="FF17" i="4"/>
  <c r="FE17" i="4"/>
  <c r="FF16" i="4"/>
  <c r="FE16" i="4"/>
  <c r="FF15" i="4"/>
  <c r="FE15" i="4"/>
  <c r="FF14" i="4"/>
  <c r="FE14" i="4"/>
  <c r="FF13" i="4"/>
  <c r="FE13" i="4"/>
  <c r="FF12" i="4"/>
  <c r="FE12" i="4"/>
  <c r="FF11" i="4"/>
  <c r="FE11" i="4"/>
  <c r="FF10" i="4"/>
  <c r="FE10" i="4"/>
  <c r="FF9" i="4"/>
  <c r="FE9" i="4"/>
  <c r="FF8" i="4"/>
  <c r="FE8" i="4"/>
  <c r="FF7" i="4"/>
  <c r="FE7" i="4"/>
  <c r="FE6" i="4"/>
  <c r="FF5" i="4"/>
  <c r="FF4" i="4"/>
  <c r="EP17" i="4"/>
  <c r="EO17" i="4"/>
  <c r="EP16" i="4"/>
  <c r="EO16" i="4"/>
  <c r="EP15" i="4"/>
  <c r="EO15" i="4"/>
  <c r="EP14" i="4"/>
  <c r="EO14" i="4"/>
  <c r="EP13" i="4"/>
  <c r="EO13" i="4"/>
  <c r="EP12" i="4"/>
  <c r="EO12" i="4"/>
  <c r="EH17" i="4"/>
  <c r="EG17" i="4"/>
  <c r="EH16" i="4"/>
  <c r="EG16" i="4"/>
  <c r="EH15" i="4"/>
  <c r="EG15" i="4"/>
  <c r="EH14" i="4"/>
  <c r="EG14" i="4"/>
  <c r="EH13" i="4"/>
  <c r="EG13" i="4"/>
  <c r="EH12" i="4"/>
  <c r="EG12" i="4"/>
  <c r="EW5" i="4" l="1"/>
  <c r="EZ19" i="4"/>
  <c r="EZ20" i="4" s="1"/>
  <c r="FM7" i="4"/>
  <c r="P77" i="4"/>
  <c r="FM6" i="4"/>
  <c r="FM5" i="4"/>
  <c r="L77" i="4"/>
  <c r="FE5" i="4"/>
  <c r="FF6" i="4"/>
  <c r="FE4" i="4"/>
  <c r="FM4" i="4"/>
  <c r="L22" i="1"/>
  <c r="L23" i="1"/>
  <c r="L24" i="1"/>
  <c r="L25" i="1"/>
  <c r="L26" i="1"/>
  <c r="L27" i="1"/>
  <c r="M22" i="1"/>
  <c r="M23" i="1"/>
  <c r="M24" i="1"/>
  <c r="M25" i="1"/>
  <c r="M26" i="1"/>
  <c r="M27" i="1"/>
  <c r="AB19" i="1"/>
  <c r="S19" i="1"/>
  <c r="AK19" i="1"/>
  <c r="AK18" i="1" l="1"/>
  <c r="AQ22" i="1"/>
  <c r="AQ23" i="1"/>
  <c r="AQ24" i="1"/>
  <c r="AQ25" i="1"/>
  <c r="AQ26" i="1"/>
  <c r="AQ27" i="1"/>
  <c r="AB18" i="1"/>
  <c r="AI22" i="1"/>
  <c r="AI23" i="1"/>
  <c r="AI24" i="1"/>
  <c r="AI25" i="1"/>
  <c r="AI26" i="1"/>
  <c r="AI27" i="1"/>
  <c r="AH22" i="1"/>
  <c r="AH23" i="1"/>
  <c r="AH24" i="1"/>
  <c r="AH25" i="1"/>
  <c r="AH26" i="1"/>
  <c r="AH27" i="1"/>
  <c r="AR22" i="1"/>
  <c r="AR23" i="1"/>
  <c r="AR24" i="1"/>
  <c r="AR25" i="1"/>
  <c r="AR26" i="1"/>
  <c r="AR27" i="1"/>
  <c r="AZ22" i="1"/>
  <c r="AZ23" i="1"/>
  <c r="AZ24" i="1"/>
  <c r="AZ25" i="1"/>
  <c r="AZ26" i="1"/>
  <c r="AZ27" i="1"/>
  <c r="Q19" i="1" l="1"/>
  <c r="O18" i="1"/>
  <c r="O19" i="1"/>
  <c r="O20" i="1"/>
  <c r="S18" i="1"/>
  <c r="Q18" i="1" s="1"/>
  <c r="EJ5" i="4" l="1"/>
  <c r="EJ7" i="4"/>
  <c r="EJ8" i="4"/>
  <c r="EI5" i="4"/>
  <c r="EI7" i="4"/>
  <c r="EI8" i="4"/>
  <c r="EB6" i="4"/>
  <c r="EB8" i="4"/>
  <c r="EA6" i="4"/>
  <c r="EA8" i="4"/>
  <c r="EB5" i="4"/>
  <c r="EB7" i="4"/>
  <c r="EA5" i="4"/>
  <c r="EA7" i="4"/>
  <c r="EQ7" i="4"/>
  <c r="EQ4" i="4"/>
  <c r="EZ4" i="4"/>
  <c r="EY4" i="4"/>
  <c r="G18" i="1"/>
  <c r="G19" i="1"/>
  <c r="G20" i="1"/>
  <c r="G21" i="1"/>
  <c r="F18" i="1"/>
  <c r="F19" i="1"/>
  <c r="F20" i="1"/>
  <c r="F21" i="1"/>
  <c r="E19" i="1"/>
  <c r="E20" i="1"/>
  <c r="E21" i="1"/>
  <c r="E18" i="1"/>
  <c r="EB19" i="4" l="1"/>
  <c r="EB20" i="4" s="1"/>
  <c r="P18" i="1" s="1"/>
  <c r="EJ19" i="4"/>
  <c r="EJ20" i="4" s="1"/>
  <c r="P19" i="1" s="1"/>
  <c r="P21" i="1"/>
  <c r="EZ31" i="4"/>
  <c r="EV8" i="4"/>
  <c r="EX8" i="4" s="1"/>
  <c r="EV12" i="4"/>
  <c r="EV16" i="4"/>
  <c r="EV13" i="4"/>
  <c r="EV6" i="4"/>
  <c r="EX6" i="4" s="1"/>
  <c r="EV14" i="4"/>
  <c r="EV11" i="4"/>
  <c r="EV5" i="4"/>
  <c r="EX5" i="4" s="1"/>
  <c r="EV9" i="4"/>
  <c r="EX9" i="4" s="1"/>
  <c r="EV17" i="4"/>
  <c r="EV10" i="4"/>
  <c r="EX10" i="4" s="1"/>
  <c r="EV18" i="4"/>
  <c r="EV7" i="4"/>
  <c r="EX7" i="4" s="1"/>
  <c r="EV15" i="4"/>
  <c r="BR20" i="1"/>
  <c r="BI20" i="1"/>
  <c r="BS20" i="1"/>
  <c r="BJ20" i="1"/>
  <c r="EV4" i="4"/>
  <c r="N75" i="4" s="1"/>
  <c r="DX6" i="4"/>
  <c r="DX8" i="4"/>
  <c r="DX10" i="4"/>
  <c r="DY10" i="4" s="1"/>
  <c r="DX12" i="4"/>
  <c r="DX14" i="4"/>
  <c r="DX16" i="4"/>
  <c r="DX18" i="4"/>
  <c r="DY18" i="4" s="1"/>
  <c r="DX7" i="4"/>
  <c r="DX11" i="4"/>
  <c r="DX15" i="4"/>
  <c r="DX4" i="4"/>
  <c r="DX5" i="4"/>
  <c r="DX9" i="4"/>
  <c r="DY9" i="4" s="1"/>
  <c r="DX13" i="4"/>
  <c r="DX17" i="4"/>
  <c r="M18" i="1"/>
  <c r="L18" i="1"/>
  <c r="AH18" i="1"/>
  <c r="AR18" i="1"/>
  <c r="AQ18" i="1"/>
  <c r="AZ18" i="1"/>
  <c r="AI18" i="1"/>
  <c r="DY7" i="4"/>
  <c r="DY8" i="4"/>
  <c r="EF5" i="4"/>
  <c r="EF7" i="4"/>
  <c r="EF9" i="4"/>
  <c r="EF11" i="4"/>
  <c r="EF13" i="4"/>
  <c r="EF15" i="4"/>
  <c r="EF17" i="4"/>
  <c r="EF4" i="4"/>
  <c r="EF6" i="4"/>
  <c r="EF8" i="4"/>
  <c r="EF10" i="4"/>
  <c r="EF12" i="4"/>
  <c r="EF14" i="4"/>
  <c r="EF16" i="4"/>
  <c r="EF18" i="4"/>
  <c r="L19" i="1"/>
  <c r="M19" i="1"/>
  <c r="Z19" i="1"/>
  <c r="Y19" i="1"/>
  <c r="AQ19" i="1"/>
  <c r="AI19" i="1"/>
  <c r="AH19" i="1"/>
  <c r="AR19" i="1"/>
  <c r="AZ19" i="1"/>
  <c r="EJ31" i="4"/>
  <c r="DY5" i="4"/>
  <c r="EB31" i="4"/>
  <c r="EN6" i="4"/>
  <c r="EN8" i="4"/>
  <c r="EN10" i="4"/>
  <c r="EN12" i="4"/>
  <c r="EN14" i="4"/>
  <c r="EN16" i="4"/>
  <c r="EN18" i="4"/>
  <c r="EN5" i="4"/>
  <c r="EN7" i="4"/>
  <c r="EP7" i="4" s="1"/>
  <c r="EN9" i="4"/>
  <c r="EN11" i="4"/>
  <c r="EN13" i="4"/>
  <c r="EN15" i="4"/>
  <c r="EN17" i="4"/>
  <c r="EN4" i="4"/>
  <c r="P74" i="4" s="1"/>
  <c r="L75" i="4"/>
  <c r="EW4" i="4"/>
  <c r="M20" i="1"/>
  <c r="L20" i="1"/>
  <c r="L21" i="1"/>
  <c r="M21" i="1"/>
  <c r="AH20" i="1"/>
  <c r="AQ20" i="1"/>
  <c r="AI20" i="1"/>
  <c r="AR20" i="1"/>
  <c r="AZ20" i="1"/>
  <c r="AQ21" i="1"/>
  <c r="AI21" i="1"/>
  <c r="AR21" i="1"/>
  <c r="AH21" i="1"/>
  <c r="AZ21" i="1"/>
  <c r="Z18" i="1"/>
  <c r="Y1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X4" i="4" l="1"/>
  <c r="P75" i="4"/>
  <c r="I75" i="4"/>
  <c r="EO18" i="4"/>
  <c r="EP18" i="4"/>
  <c r="EH18" i="4"/>
  <c r="EG18" i="4"/>
  <c r="EP11" i="4"/>
  <c r="EO11" i="4"/>
  <c r="EH11" i="4"/>
  <c r="EG11" i="4"/>
  <c r="EP10" i="4"/>
  <c r="EO10" i="4"/>
  <c r="EP9" i="4"/>
  <c r="EO9" i="4"/>
  <c r="EH10" i="4"/>
  <c r="EG10" i="4"/>
  <c r="EH9" i="4"/>
  <c r="EG9" i="4"/>
  <c r="EG6" i="4"/>
  <c r="EH6" i="4"/>
  <c r="EG5" i="4"/>
  <c r="EH5" i="4"/>
  <c r="P73" i="4"/>
  <c r="L73" i="4"/>
  <c r="I73" i="4"/>
  <c r="N73" i="4"/>
  <c r="EG8" i="4"/>
  <c r="EH8" i="4"/>
  <c r="EH4" i="4"/>
  <c r="EG4" i="4"/>
  <c r="EG7" i="4"/>
  <c r="EH7" i="4"/>
  <c r="I74" i="4"/>
  <c r="EO4" i="4"/>
  <c r="EO7" i="4"/>
  <c r="EO8" i="4"/>
  <c r="EP8" i="4"/>
  <c r="EP5" i="4"/>
  <c r="EO5" i="4"/>
  <c r="L74" i="4"/>
  <c r="N74" i="4"/>
  <c r="EP4" i="4"/>
  <c r="EP6" i="4"/>
  <c r="EO6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C26" i="4"/>
  <c r="F29" i="1" l="1"/>
  <c r="G29" i="1"/>
  <c r="Y9" i="4" l="1"/>
  <c r="Y10" i="4"/>
  <c r="Y11" i="4"/>
  <c r="Y12" i="4"/>
  <c r="Y13" i="4"/>
  <c r="Y14" i="4"/>
  <c r="Y15" i="4"/>
  <c r="Y16" i="4"/>
  <c r="Y17" i="4"/>
  <c r="Y18" i="4"/>
  <c r="D4" i="7" l="1"/>
  <c r="I4" i="4"/>
  <c r="DT9" i="4"/>
  <c r="DT10" i="4"/>
  <c r="DT11" i="4"/>
  <c r="DT12" i="4"/>
  <c r="DT13" i="4"/>
  <c r="DT14" i="4"/>
  <c r="DT15" i="4"/>
  <c r="DT16" i="4"/>
  <c r="DT17" i="4"/>
  <c r="DT18" i="4"/>
  <c r="DS9" i="4"/>
  <c r="DS10" i="4"/>
  <c r="DS11" i="4"/>
  <c r="DS12" i="4"/>
  <c r="DS13" i="4"/>
  <c r="DS14" i="4"/>
  <c r="DS15" i="4"/>
  <c r="DS16" i="4"/>
  <c r="DS17" i="4"/>
  <c r="DS18" i="4"/>
  <c r="DD9" i="4"/>
  <c r="DD10" i="4"/>
  <c r="DD11" i="4"/>
  <c r="DD12" i="4"/>
  <c r="DD13" i="4"/>
  <c r="DD14" i="4"/>
  <c r="DD15" i="4"/>
  <c r="DD16" i="4"/>
  <c r="DD17" i="4"/>
  <c r="DD18" i="4"/>
  <c r="DD26" i="4"/>
  <c r="DD27" i="4"/>
  <c r="DD28" i="4"/>
  <c r="DD29" i="4"/>
  <c r="DD30" i="4"/>
  <c r="DD32" i="4"/>
  <c r="DD33" i="4"/>
  <c r="DD34" i="4"/>
  <c r="DD35" i="4"/>
  <c r="DD50" i="4"/>
  <c r="DD51" i="4"/>
  <c r="DD52" i="4"/>
  <c r="DD53" i="4"/>
  <c r="DD54" i="4"/>
  <c r="DC9" i="4"/>
  <c r="DC10" i="4"/>
  <c r="DC11" i="4"/>
  <c r="DC12" i="4"/>
  <c r="DC13" i="4"/>
  <c r="DC14" i="4"/>
  <c r="DC15" i="4"/>
  <c r="DC16" i="4"/>
  <c r="DC17" i="4"/>
  <c r="DC18" i="4"/>
  <c r="CV9" i="4"/>
  <c r="CV10" i="4"/>
  <c r="CV11" i="4"/>
  <c r="CV12" i="4"/>
  <c r="CV13" i="4"/>
  <c r="CV14" i="4"/>
  <c r="CV15" i="4"/>
  <c r="CV16" i="4"/>
  <c r="CV17" i="4"/>
  <c r="CV18" i="4"/>
  <c r="CU9" i="4"/>
  <c r="CU10" i="4"/>
  <c r="CU11" i="4"/>
  <c r="CU12" i="4"/>
  <c r="CU13" i="4"/>
  <c r="CU14" i="4"/>
  <c r="CU15" i="4"/>
  <c r="CU16" i="4"/>
  <c r="CU17" i="4"/>
  <c r="CU18" i="4"/>
  <c r="CN9" i="4"/>
  <c r="CN10" i="4"/>
  <c r="CN11" i="4"/>
  <c r="CN12" i="4"/>
  <c r="CN13" i="4"/>
  <c r="CN14" i="4"/>
  <c r="CN15" i="4"/>
  <c r="CN16" i="4"/>
  <c r="CN17" i="4"/>
  <c r="CN18" i="4"/>
  <c r="CM9" i="4"/>
  <c r="CM10" i="4"/>
  <c r="CM11" i="4"/>
  <c r="CM12" i="4"/>
  <c r="CM13" i="4"/>
  <c r="CM14" i="4"/>
  <c r="CM15" i="4"/>
  <c r="CM16" i="4"/>
  <c r="CM17" i="4"/>
  <c r="CM18" i="4"/>
  <c r="CF18" i="4"/>
  <c r="CF9" i="4"/>
  <c r="CF10" i="4"/>
  <c r="CF11" i="4"/>
  <c r="CF12" i="4"/>
  <c r="CF13" i="4"/>
  <c r="CF14" i="4"/>
  <c r="CF15" i="4"/>
  <c r="CF16" i="4"/>
  <c r="CF17" i="4"/>
  <c r="CE9" i="4"/>
  <c r="CE10" i="4"/>
  <c r="CE11" i="4"/>
  <c r="CE12" i="4"/>
  <c r="CE13" i="4"/>
  <c r="CE14" i="4"/>
  <c r="CE15" i="4"/>
  <c r="CE16" i="4"/>
  <c r="CE17" i="4"/>
  <c r="CE18" i="4"/>
  <c r="BX9" i="4"/>
  <c r="BX10" i="4"/>
  <c r="BX11" i="4"/>
  <c r="BX12" i="4"/>
  <c r="BX13" i="4"/>
  <c r="BX14" i="4"/>
  <c r="BX15" i="4"/>
  <c r="BX16" i="4"/>
  <c r="BX17" i="4"/>
  <c r="BX18" i="4"/>
  <c r="BW9" i="4"/>
  <c r="BW10" i="4"/>
  <c r="BW11" i="4"/>
  <c r="BW12" i="4"/>
  <c r="BW13" i="4"/>
  <c r="BW14" i="4"/>
  <c r="BW15" i="4"/>
  <c r="BW16" i="4"/>
  <c r="BW17" i="4"/>
  <c r="BW18" i="4"/>
  <c r="BW26" i="4"/>
  <c r="BW27" i="4"/>
  <c r="BW28" i="4"/>
  <c r="BW29" i="4"/>
  <c r="BW30" i="4"/>
  <c r="BW31" i="4"/>
  <c r="BW32" i="4"/>
  <c r="BW33" i="4"/>
  <c r="BW34" i="4"/>
  <c r="BW35" i="4"/>
  <c r="BW50" i="4"/>
  <c r="BW51" i="4"/>
  <c r="BW52" i="4"/>
  <c r="BW53" i="4"/>
  <c r="BW54" i="4"/>
  <c r="BP9" i="4"/>
  <c r="BP10" i="4"/>
  <c r="BP11" i="4"/>
  <c r="BP12" i="4"/>
  <c r="BP13" i="4"/>
  <c r="BP14" i="4"/>
  <c r="BP15" i="4"/>
  <c r="BP16" i="4"/>
  <c r="BP17" i="4"/>
  <c r="BP18" i="4"/>
  <c r="BO9" i="4"/>
  <c r="BO10" i="4"/>
  <c r="BO11" i="4"/>
  <c r="BO12" i="4"/>
  <c r="BO13" i="4"/>
  <c r="BO14" i="4"/>
  <c r="BO15" i="4"/>
  <c r="BO16" i="4"/>
  <c r="BO17" i="4"/>
  <c r="BO18" i="4"/>
  <c r="BH10" i="4"/>
  <c r="BH11" i="4"/>
  <c r="BH12" i="4"/>
  <c r="BH13" i="4"/>
  <c r="BH14" i="4"/>
  <c r="BH15" i="4"/>
  <c r="BH16" i="4"/>
  <c r="BH17" i="4"/>
  <c r="BH18" i="4"/>
  <c r="BG10" i="4"/>
  <c r="BG11" i="4"/>
  <c r="BG12" i="4"/>
  <c r="BG13" i="4"/>
  <c r="BG14" i="4"/>
  <c r="BG15" i="4"/>
  <c r="BG16" i="4"/>
  <c r="BG17" i="4"/>
  <c r="BG18" i="4"/>
  <c r="AZ9" i="4"/>
  <c r="AZ10" i="4"/>
  <c r="AZ11" i="4"/>
  <c r="AZ12" i="4"/>
  <c r="AZ13" i="4"/>
  <c r="AZ14" i="4"/>
  <c r="AZ15" i="4"/>
  <c r="AZ16" i="4"/>
  <c r="AZ17" i="4"/>
  <c r="AZ18" i="4"/>
  <c r="AY9" i="4"/>
  <c r="AY10" i="4"/>
  <c r="AY11" i="4"/>
  <c r="AY12" i="4"/>
  <c r="AY13" i="4"/>
  <c r="AY14" i="4"/>
  <c r="AY15" i="4"/>
  <c r="AY16" i="4"/>
  <c r="AY17" i="4"/>
  <c r="AY18" i="4"/>
  <c r="AO9" i="4"/>
  <c r="AO10" i="4"/>
  <c r="AO11" i="4"/>
  <c r="AO12" i="4"/>
  <c r="AO13" i="4"/>
  <c r="AO14" i="4"/>
  <c r="AO15" i="4"/>
  <c r="AO16" i="4"/>
  <c r="AO17" i="4"/>
  <c r="AO18" i="4"/>
  <c r="AN9" i="4"/>
  <c r="AN10" i="4"/>
  <c r="AN11" i="4"/>
  <c r="AN12" i="4"/>
  <c r="AN13" i="4"/>
  <c r="AN14" i="4"/>
  <c r="AN15" i="4"/>
  <c r="AN16" i="4"/>
  <c r="AN17" i="4"/>
  <c r="AN18" i="4"/>
  <c r="P11" i="4"/>
  <c r="P12" i="4"/>
  <c r="P13" i="4"/>
  <c r="P14" i="4"/>
  <c r="P15" i="4"/>
  <c r="P16" i="4"/>
  <c r="P17" i="4"/>
  <c r="P18" i="4"/>
  <c r="X9" i="4"/>
  <c r="X10" i="4"/>
  <c r="X11" i="4"/>
  <c r="X12" i="4"/>
  <c r="X13" i="4"/>
  <c r="X14" i="4"/>
  <c r="X15" i="4"/>
  <c r="X16" i="4"/>
  <c r="X17" i="4"/>
  <c r="X18" i="4"/>
  <c r="AG9" i="4"/>
  <c r="AG10" i="4"/>
  <c r="AG11" i="4"/>
  <c r="AG12" i="4"/>
  <c r="AG13" i="4"/>
  <c r="AG14" i="4"/>
  <c r="AG15" i="4"/>
  <c r="AG16" i="4"/>
  <c r="AG17" i="4"/>
  <c r="AG18" i="4"/>
  <c r="AF9" i="4"/>
  <c r="AF10" i="4"/>
  <c r="AF11" i="4"/>
  <c r="AF12" i="4"/>
  <c r="AF13" i="4"/>
  <c r="AF14" i="4"/>
  <c r="AF15" i="4"/>
  <c r="AF16" i="4"/>
  <c r="AF17" i="4"/>
  <c r="AF18" i="4"/>
  <c r="CI28" i="4" l="1"/>
  <c r="CI29" i="4"/>
  <c r="CI30" i="4"/>
  <c r="CI31" i="4"/>
  <c r="CI32" i="4"/>
  <c r="CI33" i="4"/>
  <c r="CI34" i="4"/>
  <c r="CI35" i="4"/>
  <c r="CI52" i="4"/>
  <c r="CI53" i="4"/>
  <c r="CI54" i="4"/>
  <c r="AM26" i="4"/>
  <c r="L38" i="4" l="1"/>
  <c r="L39" i="4"/>
  <c r="L40" i="4"/>
  <c r="L41" i="4"/>
  <c r="L42" i="4"/>
  <c r="L43" i="4"/>
  <c r="L44" i="4"/>
  <c r="L45" i="4"/>
  <c r="L46" i="4"/>
  <c r="L47" i="4"/>
  <c r="L48" i="4"/>
  <c r="L49" i="4"/>
  <c r="K43" i="4"/>
  <c r="K44" i="4"/>
  <c r="K45" i="4"/>
  <c r="K46" i="4"/>
  <c r="K47" i="4"/>
  <c r="K48" i="4"/>
  <c r="K49" i="4"/>
  <c r="B36" i="4"/>
  <c r="DD36" i="4" s="1"/>
  <c r="B37" i="4"/>
  <c r="B38" i="4"/>
  <c r="DD38" i="4" s="1"/>
  <c r="B39" i="4"/>
  <c r="DD39" i="4" s="1"/>
  <c r="B40" i="4"/>
  <c r="DD40" i="4" s="1"/>
  <c r="B41" i="4"/>
  <c r="DD41" i="4" s="1"/>
  <c r="B42" i="4"/>
  <c r="DD42" i="4" s="1"/>
  <c r="B43" i="4"/>
  <c r="DD43" i="4" s="1"/>
  <c r="B44" i="4"/>
  <c r="DD44" i="4" s="1"/>
  <c r="B45" i="4"/>
  <c r="DD45" i="4" s="1"/>
  <c r="B46" i="4"/>
  <c r="DD46" i="4" s="1"/>
  <c r="B47" i="4"/>
  <c r="DD47" i="4" s="1"/>
  <c r="B48" i="4"/>
  <c r="DD48" i="4" s="1"/>
  <c r="B49" i="4"/>
  <c r="DD49" i="4" s="1"/>
  <c r="E5" i="1"/>
  <c r="E6" i="1"/>
  <c r="E7" i="1"/>
  <c r="E8" i="1"/>
  <c r="E9" i="1"/>
  <c r="E10" i="1"/>
  <c r="E11" i="1"/>
  <c r="L11" i="1" s="1"/>
  <c r="E12" i="1"/>
  <c r="L12" i="1" s="1"/>
  <c r="E13" i="1"/>
  <c r="L13" i="1" s="1"/>
  <c r="E14" i="1"/>
  <c r="L14" i="1" s="1"/>
  <c r="E15" i="1"/>
  <c r="L15" i="1" s="1"/>
  <c r="E16" i="1"/>
  <c r="E17" i="1"/>
  <c r="E4" i="1"/>
  <c r="AH4" i="1" s="1"/>
  <c r="L16" i="1" l="1"/>
  <c r="AQ16" i="1"/>
  <c r="L17" i="1"/>
  <c r="AQ17" i="1"/>
  <c r="DD37" i="4"/>
  <c r="M28" i="1"/>
  <c r="L28" i="1"/>
  <c r="AH28" i="1"/>
  <c r="AZ28" i="1"/>
  <c r="AQ28" i="1"/>
  <c r="AI28" i="1"/>
  <c r="DB16" i="1"/>
  <c r="CS16" i="1"/>
  <c r="CK16" i="1"/>
  <c r="CB16" i="1"/>
  <c r="BS16" i="1"/>
  <c r="DA16" i="1"/>
  <c r="CR16" i="1"/>
  <c r="CJ16" i="1"/>
  <c r="CA16" i="1"/>
  <c r="BR16" i="1"/>
  <c r="BI16" i="1"/>
  <c r="BJ16" i="1"/>
  <c r="BA16" i="1"/>
  <c r="AR16" i="1"/>
  <c r="AI16" i="1"/>
  <c r="AZ16" i="1"/>
  <c r="AH16" i="1"/>
  <c r="Z16" i="1"/>
  <c r="Y16" i="1"/>
  <c r="M16" i="1"/>
  <c r="DB12" i="1"/>
  <c r="CS12" i="1"/>
  <c r="CK12" i="1"/>
  <c r="CB12" i="1"/>
  <c r="BS12" i="1"/>
  <c r="DA12" i="1"/>
  <c r="CR12" i="1"/>
  <c r="CJ12" i="1"/>
  <c r="CA12" i="1"/>
  <c r="BR12" i="1"/>
  <c r="BI12" i="1"/>
  <c r="BJ12" i="1"/>
  <c r="BA12" i="1"/>
  <c r="AR12" i="1"/>
  <c r="AI12" i="1"/>
  <c r="M12" i="1"/>
  <c r="AZ12" i="1"/>
  <c r="AQ12" i="1"/>
  <c r="AH12" i="1"/>
  <c r="Z12" i="1"/>
  <c r="Y12" i="1"/>
  <c r="DB10" i="1"/>
  <c r="CS10" i="1"/>
  <c r="CK10" i="1"/>
  <c r="CB10" i="1"/>
  <c r="BS10" i="1"/>
  <c r="DA10" i="1"/>
  <c r="CR10" i="1"/>
  <c r="CJ10" i="1"/>
  <c r="CA10" i="1"/>
  <c r="BR10" i="1"/>
  <c r="BI10" i="1"/>
  <c r="BJ10" i="1"/>
  <c r="BA10" i="1"/>
  <c r="AR10" i="1"/>
  <c r="Y10" i="1"/>
  <c r="AZ10" i="1"/>
  <c r="AQ10" i="1"/>
  <c r="AH10" i="1"/>
  <c r="Z10" i="1"/>
  <c r="AI10" i="1"/>
  <c r="DB8" i="1"/>
  <c r="CS8" i="1"/>
  <c r="CK8" i="1"/>
  <c r="CB8" i="1"/>
  <c r="BS8" i="1"/>
  <c r="DA8" i="1"/>
  <c r="CR8" i="1"/>
  <c r="CJ8" i="1"/>
  <c r="CA8" i="1"/>
  <c r="BR8" i="1"/>
  <c r="BJ8" i="1"/>
  <c r="BA8" i="1"/>
  <c r="AR8" i="1"/>
  <c r="BI8" i="1"/>
  <c r="AZ8" i="1"/>
  <c r="AQ8" i="1"/>
  <c r="AH8" i="1"/>
  <c r="Z8" i="1"/>
  <c r="AI8" i="1"/>
  <c r="Y8" i="1"/>
  <c r="DB4" i="1"/>
  <c r="CS4" i="1"/>
  <c r="CK4" i="1"/>
  <c r="CB4" i="1"/>
  <c r="BS4" i="1"/>
  <c r="DA4" i="1"/>
  <c r="CR4" i="1"/>
  <c r="CJ4" i="1"/>
  <c r="CA4" i="1"/>
  <c r="BR4" i="1"/>
  <c r="BJ4" i="1"/>
  <c r="BA4" i="1"/>
  <c r="AR4" i="1"/>
  <c r="BI4" i="1"/>
  <c r="AZ4" i="1"/>
  <c r="AQ4" i="1"/>
  <c r="Y4" i="1"/>
  <c r="AI4" i="1"/>
  <c r="Z4" i="1"/>
  <c r="DB17" i="1"/>
  <c r="CS17" i="1"/>
  <c r="CK17" i="1"/>
  <c r="CB17" i="1"/>
  <c r="DA17" i="1"/>
  <c r="CR17" i="1"/>
  <c r="CJ17" i="1"/>
  <c r="CA17" i="1"/>
  <c r="BR17" i="1"/>
  <c r="BI17" i="1"/>
  <c r="BA17" i="1"/>
  <c r="AR17" i="1"/>
  <c r="AI17" i="1"/>
  <c r="Z17" i="1"/>
  <c r="AZ17" i="1"/>
  <c r="AH17" i="1"/>
  <c r="Y17" i="1"/>
  <c r="M17" i="1"/>
  <c r="DB15" i="1"/>
  <c r="CS15" i="1"/>
  <c r="CK15" i="1"/>
  <c r="CB15" i="1"/>
  <c r="BS15" i="1"/>
  <c r="DA15" i="1"/>
  <c r="CR15" i="1"/>
  <c r="CJ15" i="1"/>
  <c r="CA15" i="1"/>
  <c r="BR15" i="1"/>
  <c r="BI15" i="1"/>
  <c r="BA15" i="1"/>
  <c r="AR15" i="1"/>
  <c r="AI15" i="1"/>
  <c r="BJ15" i="1"/>
  <c r="AZ15" i="1"/>
  <c r="AQ15" i="1"/>
  <c r="AH15" i="1"/>
  <c r="Y15" i="1"/>
  <c r="M15" i="1"/>
  <c r="Z15" i="1"/>
  <c r="DB13" i="1"/>
  <c r="CS13" i="1"/>
  <c r="CK13" i="1"/>
  <c r="CB13" i="1"/>
  <c r="BS13" i="1"/>
  <c r="DA13" i="1"/>
  <c r="CR13" i="1"/>
  <c r="CJ13" i="1"/>
  <c r="CA13" i="1"/>
  <c r="BR13" i="1"/>
  <c r="BI13" i="1"/>
  <c r="BA13" i="1"/>
  <c r="AR13" i="1"/>
  <c r="Z13" i="1"/>
  <c r="BJ13" i="1"/>
  <c r="AZ13" i="1"/>
  <c r="AQ13" i="1"/>
  <c r="AH13" i="1"/>
  <c r="Y13" i="1"/>
  <c r="M13" i="1"/>
  <c r="AI13" i="1"/>
  <c r="DB11" i="1"/>
  <c r="CS11" i="1"/>
  <c r="CK11" i="1"/>
  <c r="CB11" i="1"/>
  <c r="BS11" i="1"/>
  <c r="DA11" i="1"/>
  <c r="CR11" i="1"/>
  <c r="CJ11" i="1"/>
  <c r="CA11" i="1"/>
  <c r="BR11" i="1"/>
  <c r="BI11" i="1"/>
  <c r="BA11" i="1"/>
  <c r="AR11" i="1"/>
  <c r="AI11" i="1"/>
  <c r="BJ11" i="1"/>
  <c r="AZ11" i="1"/>
  <c r="AQ11" i="1"/>
  <c r="AH11" i="1"/>
  <c r="Y11" i="1"/>
  <c r="M11" i="1"/>
  <c r="Z11" i="1"/>
  <c r="DB9" i="1"/>
  <c r="CS9" i="1"/>
  <c r="CK9" i="1"/>
  <c r="CB9" i="1"/>
  <c r="BS9" i="1"/>
  <c r="DA9" i="1"/>
  <c r="CR9" i="1"/>
  <c r="CJ9" i="1"/>
  <c r="CA9" i="1"/>
  <c r="BR9" i="1"/>
  <c r="BI9" i="1"/>
  <c r="BA9" i="1"/>
  <c r="AR9" i="1"/>
  <c r="AI9" i="1"/>
  <c r="Z9" i="1"/>
  <c r="BJ9" i="1"/>
  <c r="AZ9" i="1"/>
  <c r="AQ9" i="1"/>
  <c r="AH9" i="1"/>
  <c r="Y9" i="1"/>
  <c r="DB7" i="1"/>
  <c r="CS7" i="1"/>
  <c r="CK7" i="1"/>
  <c r="CB7" i="1"/>
  <c r="BS7" i="1"/>
  <c r="DA7" i="1"/>
  <c r="CR7" i="1"/>
  <c r="CJ7" i="1"/>
  <c r="CA7" i="1"/>
  <c r="BR7" i="1"/>
  <c r="BJ7" i="1"/>
  <c r="BA7" i="1"/>
  <c r="AR7" i="1"/>
  <c r="AI7" i="1"/>
  <c r="BI7" i="1"/>
  <c r="AZ7" i="1"/>
  <c r="AQ7" i="1"/>
  <c r="AH7" i="1"/>
  <c r="Y7" i="1"/>
  <c r="L7" i="1"/>
  <c r="Z7" i="1"/>
  <c r="M7" i="1"/>
  <c r="DB5" i="1"/>
  <c r="CS5" i="1"/>
  <c r="CK5" i="1"/>
  <c r="CB5" i="1"/>
  <c r="BS5" i="1"/>
  <c r="DA5" i="1"/>
  <c r="CR5" i="1"/>
  <c r="CJ5" i="1"/>
  <c r="CA5" i="1"/>
  <c r="BR5" i="1"/>
  <c r="BJ5" i="1"/>
  <c r="BA5" i="1"/>
  <c r="AR5" i="1"/>
  <c r="AI5" i="1"/>
  <c r="Z5" i="1"/>
  <c r="BI5" i="1"/>
  <c r="AZ5" i="1"/>
  <c r="AQ5" i="1"/>
  <c r="AH5" i="1"/>
  <c r="Y5" i="1"/>
  <c r="DB28" i="1"/>
  <c r="CS28" i="1"/>
  <c r="CK28" i="1"/>
  <c r="CB28" i="1"/>
  <c r="BS28" i="1"/>
  <c r="DA28" i="1"/>
  <c r="CR28" i="1"/>
  <c r="CJ28" i="1"/>
  <c r="CA28" i="1"/>
  <c r="BR28" i="1"/>
  <c r="BI28" i="1"/>
  <c r="BJ28" i="1"/>
  <c r="AR28" i="1"/>
  <c r="Y28" i="1"/>
  <c r="Z28" i="1"/>
  <c r="DB14" i="1"/>
  <c r="CS14" i="1"/>
  <c r="CK14" i="1"/>
  <c r="CB14" i="1"/>
  <c r="BS14" i="1"/>
  <c r="DA14" i="1"/>
  <c r="CR14" i="1"/>
  <c r="CJ14" i="1"/>
  <c r="CA14" i="1"/>
  <c r="BR14" i="1"/>
  <c r="BI14" i="1"/>
  <c r="BJ14" i="1"/>
  <c r="BA14" i="1"/>
  <c r="AR14" i="1"/>
  <c r="AI14" i="1"/>
  <c r="Y14" i="1"/>
  <c r="AZ14" i="1"/>
  <c r="AQ14" i="1"/>
  <c r="AH14" i="1"/>
  <c r="Z14" i="1"/>
  <c r="M14" i="1"/>
  <c r="DB6" i="1"/>
  <c r="CS6" i="1"/>
  <c r="CK6" i="1"/>
  <c r="CB6" i="1"/>
  <c r="BS6" i="1"/>
  <c r="DA6" i="1"/>
  <c r="CR6" i="1"/>
  <c r="CJ6" i="1"/>
  <c r="CA6" i="1"/>
  <c r="BR6" i="1"/>
  <c r="BJ6" i="1"/>
  <c r="BA6" i="1"/>
  <c r="AR6" i="1"/>
  <c r="Y6" i="1"/>
  <c r="BI6" i="1"/>
  <c r="AZ6" i="1"/>
  <c r="AQ6" i="1"/>
  <c r="AH6" i="1"/>
  <c r="Z6" i="1"/>
  <c r="AI6" i="1"/>
  <c r="M10" i="1"/>
  <c r="L10" i="1"/>
  <c r="M9" i="1"/>
  <c r="L9" i="1"/>
  <c r="M8" i="1"/>
  <c r="L8" i="1"/>
  <c r="L6" i="1"/>
  <c r="M6" i="1"/>
  <c r="M5" i="1"/>
  <c r="L5" i="1"/>
  <c r="L4" i="1"/>
  <c r="M4" i="1"/>
  <c r="M13" i="4"/>
  <c r="BW49" i="4"/>
  <c r="BW45" i="4"/>
  <c r="BW43" i="4"/>
  <c r="BW41" i="4"/>
  <c r="CI37" i="4"/>
  <c r="BW37" i="4"/>
  <c r="BW48" i="4"/>
  <c r="BW46" i="4"/>
  <c r="BW44" i="4"/>
  <c r="BW42" i="4"/>
  <c r="BW40" i="4"/>
  <c r="CI38" i="4"/>
  <c r="BW38" i="4"/>
  <c r="CI36" i="4"/>
  <c r="BW36" i="4"/>
  <c r="BW47" i="4"/>
  <c r="CI39" i="4"/>
  <c r="BW39" i="4"/>
  <c r="AV6" i="4"/>
  <c r="AV14" i="4"/>
  <c r="AV18" i="4"/>
  <c r="AV5" i="4"/>
  <c r="AV7" i="4"/>
  <c r="AV9" i="4"/>
  <c r="AV11" i="4"/>
  <c r="AV13" i="4"/>
  <c r="AV15" i="4"/>
  <c r="AV17" i="4"/>
  <c r="AV4" i="4"/>
  <c r="AV8" i="4"/>
  <c r="AV10" i="4"/>
  <c r="AV12" i="4"/>
  <c r="AV16" i="4"/>
  <c r="M5" i="4"/>
  <c r="M7" i="4"/>
  <c r="M9" i="4"/>
  <c r="M11" i="4"/>
  <c r="M15" i="4"/>
  <c r="M17" i="4"/>
  <c r="M4" i="4"/>
  <c r="M6" i="4"/>
  <c r="M8" i="4"/>
  <c r="M10" i="4"/>
  <c r="M12" i="4"/>
  <c r="M14" i="4"/>
  <c r="M16" i="4"/>
  <c r="M18" i="4"/>
  <c r="DP5" i="4"/>
  <c r="DP7" i="4"/>
  <c r="DP9" i="4"/>
  <c r="DP11" i="4"/>
  <c r="DP15" i="4"/>
  <c r="DP17" i="4"/>
  <c r="DP6" i="4"/>
  <c r="DP8" i="4"/>
  <c r="DP10" i="4"/>
  <c r="DP12" i="4"/>
  <c r="DP14" i="4"/>
  <c r="DP16" i="4"/>
  <c r="DP18" i="4"/>
  <c r="DP13" i="4"/>
  <c r="DP4" i="4"/>
  <c r="DH5" i="4"/>
  <c r="DH7" i="4"/>
  <c r="DH9" i="4"/>
  <c r="DH13" i="4"/>
  <c r="DH17" i="4"/>
  <c r="DH6" i="4"/>
  <c r="DH8" i="4"/>
  <c r="DH10" i="4"/>
  <c r="DH12" i="4"/>
  <c r="DH14" i="4"/>
  <c r="DH16" i="4"/>
  <c r="DH18" i="4"/>
  <c r="DH11" i="4"/>
  <c r="DH15" i="4"/>
  <c r="DH4" i="4"/>
  <c r="CZ6" i="4"/>
  <c r="CZ8" i="4"/>
  <c r="CZ10" i="4"/>
  <c r="CZ12" i="4"/>
  <c r="CZ14" i="4"/>
  <c r="CZ18" i="4"/>
  <c r="CZ5" i="4"/>
  <c r="CZ7" i="4"/>
  <c r="CZ9" i="4"/>
  <c r="CZ11" i="4"/>
  <c r="CZ13" i="4"/>
  <c r="CZ15" i="4"/>
  <c r="CZ17" i="4"/>
  <c r="CZ4" i="4"/>
  <c r="CZ16" i="4"/>
  <c r="CR5" i="4"/>
  <c r="CR7" i="4"/>
  <c r="CR11" i="4"/>
  <c r="CR15" i="4"/>
  <c r="CR4" i="4"/>
  <c r="CR6" i="4"/>
  <c r="CR8" i="4"/>
  <c r="CR10" i="4"/>
  <c r="CR12" i="4"/>
  <c r="CR14" i="4"/>
  <c r="CR16" i="4"/>
  <c r="CR18" i="4"/>
  <c r="CR9" i="4"/>
  <c r="CR13" i="4"/>
  <c r="CR17" i="4"/>
  <c r="CJ5" i="4"/>
  <c r="CJ7" i="4"/>
  <c r="CJ9" i="4"/>
  <c r="CJ13" i="4"/>
  <c r="CJ15" i="4"/>
  <c r="CJ4" i="4"/>
  <c r="CJ6" i="4"/>
  <c r="CJ8" i="4"/>
  <c r="CJ10" i="4"/>
  <c r="CJ12" i="4"/>
  <c r="CJ14" i="4"/>
  <c r="CJ16" i="4"/>
  <c r="CJ18" i="4"/>
  <c r="AO67" i="4" s="1"/>
  <c r="CJ11" i="4"/>
  <c r="CJ17" i="4"/>
  <c r="CB5" i="4"/>
  <c r="CB17" i="4"/>
  <c r="CB6" i="4"/>
  <c r="CB8" i="4"/>
  <c r="CB10" i="4"/>
  <c r="CB12" i="4"/>
  <c r="CB14" i="4"/>
  <c r="CB16" i="4"/>
  <c r="CB18" i="4"/>
  <c r="CB7" i="4"/>
  <c r="CB9" i="4"/>
  <c r="CB11" i="4"/>
  <c r="CB13" i="4"/>
  <c r="CB15" i="4"/>
  <c r="CB4" i="4"/>
  <c r="BT5" i="4"/>
  <c r="BT9" i="4"/>
  <c r="BT13" i="4"/>
  <c r="BT17" i="4"/>
  <c r="BT6" i="4"/>
  <c r="BT8" i="4"/>
  <c r="BT10" i="4"/>
  <c r="BT12" i="4"/>
  <c r="BT14" i="4"/>
  <c r="BT16" i="4"/>
  <c r="BT18" i="4"/>
  <c r="BT7" i="4"/>
  <c r="BT11" i="4"/>
  <c r="BT15" i="4"/>
  <c r="BT4" i="4"/>
  <c r="BL5" i="4"/>
  <c r="BL7" i="4"/>
  <c r="BL9" i="4"/>
  <c r="BL11" i="4"/>
  <c r="BL13" i="4"/>
  <c r="BL15" i="4"/>
  <c r="BL17" i="4"/>
  <c r="BL4" i="4"/>
  <c r="BL6" i="4"/>
  <c r="BL8" i="4"/>
  <c r="BL10" i="4"/>
  <c r="BL12" i="4"/>
  <c r="BL14" i="4"/>
  <c r="BL16" i="4"/>
  <c r="BL18" i="4"/>
  <c r="BD5" i="4"/>
  <c r="BD7" i="4"/>
  <c r="BD9" i="4"/>
  <c r="BE9" i="4" s="1"/>
  <c r="BD11" i="4"/>
  <c r="BD15" i="4"/>
  <c r="BE15" i="4" s="1"/>
  <c r="BD4" i="4"/>
  <c r="BD6" i="4"/>
  <c r="BD8" i="4"/>
  <c r="BD10" i="4"/>
  <c r="BE10" i="4" s="1"/>
  <c r="BD12" i="4"/>
  <c r="BE12" i="4" s="1"/>
  <c r="BD14" i="4"/>
  <c r="BE14" i="4" s="1"/>
  <c r="BD16" i="4"/>
  <c r="BE16" i="4" s="1"/>
  <c r="BD18" i="4"/>
  <c r="BE18" i="4" s="1"/>
  <c r="BD13" i="4"/>
  <c r="BE13" i="4" s="1"/>
  <c r="BD17" i="4"/>
  <c r="BE17" i="4" s="1"/>
  <c r="AS11" i="4"/>
  <c r="AS6" i="4"/>
  <c r="AS8" i="4"/>
  <c r="AS10" i="4"/>
  <c r="AS12" i="4"/>
  <c r="AS14" i="4"/>
  <c r="AS16" i="4"/>
  <c r="AS18" i="4"/>
  <c r="AS5" i="4"/>
  <c r="AS7" i="4"/>
  <c r="AS9" i="4"/>
  <c r="AS13" i="4"/>
  <c r="AS15" i="4"/>
  <c r="AS17" i="4"/>
  <c r="AS4" i="4"/>
  <c r="AK6" i="4"/>
  <c r="AK8" i="4"/>
  <c r="AK10" i="4"/>
  <c r="AK12" i="4"/>
  <c r="AK14" i="4"/>
  <c r="AK16" i="4"/>
  <c r="AK18" i="4"/>
  <c r="AK5" i="4"/>
  <c r="AK7" i="4"/>
  <c r="AK9" i="4"/>
  <c r="AK11" i="4"/>
  <c r="AK13" i="4"/>
  <c r="AK15" i="4"/>
  <c r="AK17" i="4"/>
  <c r="AK4" i="4"/>
  <c r="AC5" i="4"/>
  <c r="AC7" i="4"/>
  <c r="AC9" i="4"/>
  <c r="AC11" i="4"/>
  <c r="AC15" i="4"/>
  <c r="AC4" i="4"/>
  <c r="AC6" i="4"/>
  <c r="AC8" i="4"/>
  <c r="AC10" i="4"/>
  <c r="AC12" i="4"/>
  <c r="AC14" i="4"/>
  <c r="AC16" i="4"/>
  <c r="AC18" i="4"/>
  <c r="AE18" i="4" s="1"/>
  <c r="AC13" i="4"/>
  <c r="AC17" i="4"/>
  <c r="U5" i="4"/>
  <c r="U7" i="4"/>
  <c r="U9" i="4"/>
  <c r="U11" i="4"/>
  <c r="U15" i="4"/>
  <c r="U4" i="4"/>
  <c r="U6" i="4"/>
  <c r="U8" i="4"/>
  <c r="U10" i="4"/>
  <c r="U12" i="4"/>
  <c r="U14" i="4"/>
  <c r="U16" i="4"/>
  <c r="U18" i="4"/>
  <c r="U13" i="4"/>
  <c r="U17" i="4"/>
  <c r="Y63" i="4" l="1"/>
  <c r="BE11" i="4"/>
  <c r="AO72" i="4"/>
  <c r="AF72" i="4"/>
  <c r="W72" i="4"/>
  <c r="DY6" i="4"/>
  <c r="N72" i="4"/>
  <c r="AM72" i="4"/>
  <c r="AD72" i="4"/>
  <c r="U72" i="4"/>
  <c r="L72" i="4"/>
  <c r="AK72" i="4"/>
  <c r="AB72" i="4"/>
  <c r="S72" i="4"/>
  <c r="I72" i="4"/>
  <c r="AI72" i="4"/>
  <c r="Y72" i="4"/>
  <c r="P72" i="4"/>
  <c r="DQ13" i="4"/>
  <c r="AD71" i="4"/>
  <c r="DQ16" i="4"/>
  <c r="AK71" i="4"/>
  <c r="DQ12" i="4"/>
  <c r="AB71" i="4"/>
  <c r="DQ17" i="4"/>
  <c r="AM71" i="4"/>
  <c r="DQ11" i="4"/>
  <c r="Y71" i="4"/>
  <c r="DQ18" i="4"/>
  <c r="AO71" i="4"/>
  <c r="DQ14" i="4"/>
  <c r="AF71" i="4"/>
  <c r="DQ10" i="4"/>
  <c r="W71" i="4"/>
  <c r="DQ15" i="4"/>
  <c r="AI71" i="4"/>
  <c r="DQ9" i="4"/>
  <c r="U71" i="4"/>
  <c r="AI69" i="4"/>
  <c r="Y69" i="4"/>
  <c r="AO69" i="4"/>
  <c r="AB69" i="4"/>
  <c r="AK69" i="4"/>
  <c r="AM69" i="4"/>
  <c r="AD69" i="4"/>
  <c r="U69" i="4"/>
  <c r="AF69" i="4"/>
  <c r="W69" i="4"/>
  <c r="AM68" i="4"/>
  <c r="U68" i="4"/>
  <c r="AK68" i="4"/>
  <c r="AB68" i="4"/>
  <c r="Y68" i="4"/>
  <c r="AD68" i="4"/>
  <c r="AO68" i="4"/>
  <c r="AF68" i="4"/>
  <c r="W68" i="4"/>
  <c r="AI68" i="4"/>
  <c r="Y67" i="4"/>
  <c r="AK67" i="4"/>
  <c r="AB67" i="4"/>
  <c r="AD67" i="4"/>
  <c r="AM67" i="4"/>
  <c r="AF67" i="4"/>
  <c r="W67" i="4"/>
  <c r="AI67" i="4"/>
  <c r="U67" i="4"/>
  <c r="AI65" i="4"/>
  <c r="AK65" i="4"/>
  <c r="AB65" i="4"/>
  <c r="AM65" i="4"/>
  <c r="U65" i="4"/>
  <c r="Y65" i="4"/>
  <c r="AO65" i="4"/>
  <c r="AF65" i="4"/>
  <c r="W65" i="4"/>
  <c r="AD65" i="4"/>
  <c r="AO64" i="4"/>
  <c r="AF64" i="4"/>
  <c r="W64" i="4"/>
  <c r="AM64" i="4"/>
  <c r="AD64" i="4"/>
  <c r="U64" i="4"/>
  <c r="AK64" i="4"/>
  <c r="AB64" i="4"/>
  <c r="AI64" i="4"/>
  <c r="Y64" i="4"/>
  <c r="AD63" i="4"/>
  <c r="AK63" i="4"/>
  <c r="AB63" i="4"/>
  <c r="AM63" i="4"/>
  <c r="AO63" i="4"/>
  <c r="AF63" i="4"/>
  <c r="W63" i="4"/>
  <c r="AI63" i="4"/>
  <c r="AB62" i="4"/>
  <c r="AM62" i="4"/>
  <c r="AD62" i="4"/>
  <c r="AF62" i="4"/>
  <c r="AK62" i="4"/>
  <c r="W62" i="4"/>
  <c r="AI62" i="4"/>
  <c r="Y62" i="4"/>
  <c r="AO62" i="4"/>
  <c r="U62" i="4"/>
  <c r="AW12" i="4"/>
  <c r="AW17" i="4"/>
  <c r="AW13" i="4"/>
  <c r="AW9" i="4"/>
  <c r="AW14" i="4"/>
  <c r="AW16" i="4"/>
  <c r="AW10" i="4"/>
  <c r="AW15" i="4"/>
  <c r="AW11" i="4"/>
  <c r="AW18" i="4"/>
  <c r="AI61" i="4"/>
  <c r="AO61" i="4"/>
  <c r="AF61" i="4"/>
  <c r="AM61" i="4"/>
  <c r="AD61" i="4"/>
  <c r="AK61" i="4"/>
  <c r="AB61" i="4"/>
  <c r="AM60" i="4"/>
  <c r="AO60" i="4"/>
  <c r="AF60" i="4"/>
  <c r="W60" i="4"/>
  <c r="AI60" i="4"/>
  <c r="U60" i="4"/>
  <c r="AD60" i="4"/>
  <c r="AK60" i="4"/>
  <c r="AB60" i="4"/>
  <c r="Y60" i="4"/>
  <c r="CK16" i="4"/>
  <c r="CK17" i="4"/>
  <c r="CK18" i="4"/>
  <c r="CK14" i="4"/>
  <c r="CK10" i="4"/>
  <c r="CK15" i="4"/>
  <c r="CK9" i="4"/>
  <c r="CK11" i="4"/>
  <c r="CK12" i="4"/>
  <c r="CK13" i="4"/>
  <c r="BU15" i="4"/>
  <c r="BU16" i="4"/>
  <c r="BU12" i="4"/>
  <c r="BU17" i="4"/>
  <c r="BU9" i="4"/>
  <c r="BU11" i="4"/>
  <c r="BU18" i="4"/>
  <c r="BU14" i="4"/>
  <c r="BU10" i="4"/>
  <c r="BU13" i="4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8" i="1"/>
  <c r="O4" i="1"/>
  <c r="CU28" i="1"/>
  <c r="CM28" i="1"/>
  <c r="CU17" i="1"/>
  <c r="CM17" i="1"/>
  <c r="CU16" i="1"/>
  <c r="CM16" i="1"/>
  <c r="CU15" i="1"/>
  <c r="CM15" i="1"/>
  <c r="CU14" i="1"/>
  <c r="CM14" i="1"/>
  <c r="CU13" i="1"/>
  <c r="CM13" i="1"/>
  <c r="CU12" i="1"/>
  <c r="CM12" i="1"/>
  <c r="CU11" i="1"/>
  <c r="CM11" i="1"/>
  <c r="CU10" i="1"/>
  <c r="CM10" i="1"/>
  <c r="CU9" i="1"/>
  <c r="CM9" i="1"/>
  <c r="CU8" i="1"/>
  <c r="CM8" i="1"/>
  <c r="CU7" i="1"/>
  <c r="CM7" i="1"/>
  <c r="CU6" i="1"/>
  <c r="CM6" i="1"/>
  <c r="CU5" i="1"/>
  <c r="CM5" i="1"/>
  <c r="CU4" i="1"/>
  <c r="CM4" i="1"/>
  <c r="CD28" i="1"/>
  <c r="BU28" i="1"/>
  <c r="BL28" i="1"/>
  <c r="BC28" i="1"/>
  <c r="CD17" i="1"/>
  <c r="BU17" i="1"/>
  <c r="BL17" i="1"/>
  <c r="BC17" i="1"/>
  <c r="CD16" i="1"/>
  <c r="BU16" i="1"/>
  <c r="BL16" i="1"/>
  <c r="BC16" i="1"/>
  <c r="CD15" i="1"/>
  <c r="BU15" i="1"/>
  <c r="BL15" i="1"/>
  <c r="BC15" i="1"/>
  <c r="CD14" i="1"/>
  <c r="BU14" i="1"/>
  <c r="BL14" i="1"/>
  <c r="BC14" i="1"/>
  <c r="CD13" i="1"/>
  <c r="BU13" i="1"/>
  <c r="BL13" i="1"/>
  <c r="BC13" i="1"/>
  <c r="CD12" i="1"/>
  <c r="BU12" i="1"/>
  <c r="BL12" i="1"/>
  <c r="BC12" i="1"/>
  <c r="CD11" i="1"/>
  <c r="BU11" i="1"/>
  <c r="BL11" i="1"/>
  <c r="BC11" i="1"/>
  <c r="CD10" i="1"/>
  <c r="BU10" i="1"/>
  <c r="BL10" i="1"/>
  <c r="BC10" i="1"/>
  <c r="CD9" i="1"/>
  <c r="BU9" i="1"/>
  <c r="BL9" i="1"/>
  <c r="BC9" i="1"/>
  <c r="CD8" i="1"/>
  <c r="BU8" i="1"/>
  <c r="BL8" i="1"/>
  <c r="BC8" i="1"/>
  <c r="CD7" i="1"/>
  <c r="BU7" i="1"/>
  <c r="BL7" i="1"/>
  <c r="BC7" i="1"/>
  <c r="CD6" i="1"/>
  <c r="BU6" i="1"/>
  <c r="BL6" i="1"/>
  <c r="BC6" i="1"/>
  <c r="CD5" i="1"/>
  <c r="BU5" i="1"/>
  <c r="BL5" i="1"/>
  <c r="BC5" i="1"/>
  <c r="CD4" i="1"/>
  <c r="BU4" i="1"/>
  <c r="BL4" i="1"/>
  <c r="BC4" i="1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56" i="4" l="1"/>
  <c r="AM56" i="4"/>
  <c r="AI56" i="4"/>
  <c r="AD56" i="4"/>
  <c r="Y56" i="4"/>
  <c r="U56" i="4"/>
  <c r="P56" i="4"/>
  <c r="L56" i="4"/>
  <c r="AO56" i="4"/>
  <c r="AK56" i="4"/>
  <c r="AF56" i="4"/>
  <c r="AB56" i="4"/>
  <c r="W56" i="4"/>
  <c r="S56" i="4"/>
  <c r="N56" i="4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28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28" i="1"/>
  <c r="AK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28" i="1"/>
  <c r="AB4" i="1"/>
  <c r="AT4" i="1"/>
  <c r="Q16" i="1" l="1"/>
  <c r="DL7" i="4" s="1"/>
  <c r="P70" i="4" s="1"/>
  <c r="Q13" i="1"/>
  <c r="Q15" i="1"/>
  <c r="Q14" i="1"/>
  <c r="Q17" i="1"/>
  <c r="Q11" i="1"/>
  <c r="Q12" i="1"/>
  <c r="Q7" i="1"/>
  <c r="Q8" i="1"/>
  <c r="Q10" i="1"/>
  <c r="Q6" i="1"/>
  <c r="Q9" i="1"/>
  <c r="Q5" i="1"/>
  <c r="Q4" i="1"/>
  <c r="DL5" i="4"/>
  <c r="DL9" i="4"/>
  <c r="U70" i="4" s="1"/>
  <c r="DL11" i="4"/>
  <c r="DL13" i="4"/>
  <c r="AD70" i="4" s="1"/>
  <c r="DL15" i="4"/>
  <c r="AI70" i="4" s="1"/>
  <c r="DL17" i="4"/>
  <c r="DL4" i="4"/>
  <c r="DK6" i="4"/>
  <c r="DK8" i="4"/>
  <c r="DK10" i="4"/>
  <c r="DK12" i="4"/>
  <c r="DK14" i="4"/>
  <c r="DK16" i="4"/>
  <c r="DK18" i="4"/>
  <c r="DL6" i="4"/>
  <c r="N70" i="4" s="1"/>
  <c r="DL8" i="4"/>
  <c r="DL10" i="4"/>
  <c r="W70" i="4" s="1"/>
  <c r="DL12" i="4"/>
  <c r="AB70" i="4" s="1"/>
  <c r="DL14" i="4"/>
  <c r="AF70" i="4" s="1"/>
  <c r="DL16" i="4"/>
  <c r="AK70" i="4" s="1"/>
  <c r="DL18" i="4"/>
  <c r="DK5" i="4"/>
  <c r="DK7" i="4"/>
  <c r="DK9" i="4"/>
  <c r="DK11" i="4"/>
  <c r="DK13" i="4"/>
  <c r="DK15" i="4"/>
  <c r="DK17" i="4"/>
  <c r="DK4" i="4"/>
  <c r="BX27" i="4"/>
  <c r="BZ27" i="4"/>
  <c r="BT27" i="4"/>
  <c r="BU27" i="4"/>
  <c r="BO27" i="4"/>
  <c r="BP27" i="4"/>
  <c r="BK27" i="4"/>
  <c r="BL27" i="4"/>
  <c r="BF27" i="4"/>
  <c r="BG27" i="4"/>
  <c r="BB27" i="4"/>
  <c r="BC27" i="4"/>
  <c r="AX27" i="4"/>
  <c r="AT27" i="4"/>
  <c r="AU27" i="4"/>
  <c r="AO27" i="4"/>
  <c r="AQ27" i="4"/>
  <c r="AK27" i="4"/>
  <c r="AL27" i="4"/>
  <c r="AF27" i="4"/>
  <c r="AG27" i="4"/>
  <c r="AB27" i="4"/>
  <c r="AC27" i="4"/>
  <c r="W27" i="4"/>
  <c r="X27" i="4"/>
  <c r="S27" i="4"/>
  <c r="T27" i="4"/>
  <c r="K27" i="4"/>
  <c r="L27" i="4"/>
  <c r="L70" i="4" l="1"/>
  <c r="DL19" i="4"/>
  <c r="DL20" i="4" s="1"/>
  <c r="P16" i="1" s="1"/>
  <c r="BP4" i="4"/>
  <c r="BO4" i="4"/>
  <c r="Y70" i="4"/>
  <c r="AO70" i="4"/>
  <c r="AM70" i="4"/>
  <c r="BH9" i="4"/>
  <c r="BG9" i="4"/>
  <c r="I70" i="4"/>
  <c r="DT5" i="4"/>
  <c r="DT7" i="4"/>
  <c r="DT4" i="4"/>
  <c r="DS6" i="4"/>
  <c r="DS8" i="4"/>
  <c r="DT6" i="4"/>
  <c r="DT8" i="4"/>
  <c r="DS5" i="4"/>
  <c r="DS7" i="4"/>
  <c r="DS4" i="4"/>
  <c r="DD5" i="4"/>
  <c r="DD7" i="4"/>
  <c r="P69" i="4" s="1"/>
  <c r="DD4" i="4"/>
  <c r="DC5" i="4"/>
  <c r="DC7" i="4"/>
  <c r="DD6" i="4"/>
  <c r="N69" i="4" s="1"/>
  <c r="DD8" i="4"/>
  <c r="S69" i="4" s="1"/>
  <c r="DC4" i="4"/>
  <c r="DC6" i="4"/>
  <c r="DC8" i="4"/>
  <c r="CV5" i="4"/>
  <c r="CV7" i="4"/>
  <c r="P68" i="4" s="1"/>
  <c r="CV4" i="4"/>
  <c r="CU6" i="4"/>
  <c r="CU8" i="4"/>
  <c r="CV6" i="4"/>
  <c r="N68" i="4" s="1"/>
  <c r="CV8" i="4"/>
  <c r="S68" i="4" s="1"/>
  <c r="CU5" i="4"/>
  <c r="CU7" i="4"/>
  <c r="CU4" i="4"/>
  <c r="CN5" i="4"/>
  <c r="CN7" i="4"/>
  <c r="CM5" i="4"/>
  <c r="CM7" i="4"/>
  <c r="CN4" i="4"/>
  <c r="CN6" i="4"/>
  <c r="CN8" i="4"/>
  <c r="CM6" i="4"/>
  <c r="CM8" i="4"/>
  <c r="CM4" i="4"/>
  <c r="CF6" i="4"/>
  <c r="CF8" i="4"/>
  <c r="CF4" i="4"/>
  <c r="CE6" i="4"/>
  <c r="CE8" i="4"/>
  <c r="CF5" i="4"/>
  <c r="CF7" i="4"/>
  <c r="CE5" i="4"/>
  <c r="CE7" i="4"/>
  <c r="CE4" i="4"/>
  <c r="BX5" i="4"/>
  <c r="BX7" i="4"/>
  <c r="BX4" i="4"/>
  <c r="BW6" i="4"/>
  <c r="BW8" i="4"/>
  <c r="BX6" i="4"/>
  <c r="BX8" i="4"/>
  <c r="BW5" i="4"/>
  <c r="BW7" i="4"/>
  <c r="BW4" i="4"/>
  <c r="BP6" i="4"/>
  <c r="N64" i="4" s="1"/>
  <c r="BP8" i="4"/>
  <c r="S64" i="4" s="1"/>
  <c r="BO5" i="4"/>
  <c r="BO7" i="4"/>
  <c r="BP5" i="4"/>
  <c r="BP7" i="4"/>
  <c r="P64" i="4" s="1"/>
  <c r="BO6" i="4"/>
  <c r="BO8" i="4"/>
  <c r="BH6" i="4"/>
  <c r="BH8" i="4"/>
  <c r="BG6" i="4"/>
  <c r="BG8" i="4"/>
  <c r="BH5" i="4"/>
  <c r="BH7" i="4"/>
  <c r="BG5" i="4"/>
  <c r="BG7" i="4"/>
  <c r="AZ6" i="4"/>
  <c r="N62" i="4" s="1"/>
  <c r="AZ8" i="4"/>
  <c r="S62" i="4" s="1"/>
  <c r="AY6" i="4"/>
  <c r="AW6" i="4" s="1"/>
  <c r="AY8" i="4"/>
  <c r="AW8" i="4" s="1"/>
  <c r="AZ5" i="4"/>
  <c r="AZ7" i="4"/>
  <c r="P62" i="4" s="1"/>
  <c r="AY5" i="4"/>
  <c r="AW5" i="4" s="1"/>
  <c r="AY7" i="4"/>
  <c r="AW7" i="4" s="1"/>
  <c r="AO6" i="4"/>
  <c r="AO8" i="4"/>
  <c r="AN5" i="4"/>
  <c r="AN7" i="4"/>
  <c r="AN4" i="4"/>
  <c r="AO5" i="4"/>
  <c r="AO7" i="4"/>
  <c r="AO4" i="4"/>
  <c r="AN6" i="4"/>
  <c r="AN8" i="4"/>
  <c r="AF8" i="4"/>
  <c r="AG8" i="4"/>
  <c r="S60" i="4" s="1"/>
  <c r="Y8" i="4"/>
  <c r="X8" i="4"/>
  <c r="Q6" i="4"/>
  <c r="Q8" i="4"/>
  <c r="Q5" i="4"/>
  <c r="Q7" i="4"/>
  <c r="S70" i="4"/>
  <c r="DL31" i="4"/>
  <c r="BH4" i="4"/>
  <c r="BG4" i="4"/>
  <c r="AZ4" i="4"/>
  <c r="AY4" i="4"/>
  <c r="AW4" i="4" s="1"/>
  <c r="AG6" i="4"/>
  <c r="AF5" i="4"/>
  <c r="AF7" i="4"/>
  <c r="AF4" i="4"/>
  <c r="AG5" i="4"/>
  <c r="AG7" i="4"/>
  <c r="P60" i="4" s="1"/>
  <c r="AG4" i="4"/>
  <c r="AF6" i="4"/>
  <c r="Y5" i="4"/>
  <c r="Y7" i="4"/>
  <c r="X7" i="4"/>
  <c r="X4" i="4"/>
  <c r="X6" i="4"/>
  <c r="Y6" i="4"/>
  <c r="Y4" i="4"/>
  <c r="X5" i="4"/>
  <c r="Q29" i="1"/>
  <c r="P5" i="4"/>
  <c r="Q4" i="4"/>
  <c r="P9" i="4"/>
  <c r="P8" i="4"/>
  <c r="P4" i="4"/>
  <c r="P7" i="4"/>
  <c r="P10" i="4"/>
  <c r="P6" i="4"/>
  <c r="AY26" i="4"/>
  <c r="AV26" i="4"/>
  <c r="BM26" i="4"/>
  <c r="AJ26" i="4"/>
  <c r="BH26" i="4"/>
  <c r="BV26" i="4"/>
  <c r="CE26" i="4"/>
  <c r="BR26" i="4"/>
  <c r="BD26" i="4"/>
  <c r="AA26" i="4"/>
  <c r="CA26" i="4"/>
  <c r="H7" i="4" l="1"/>
  <c r="BX19" i="4"/>
  <c r="BX20" i="4" s="1"/>
  <c r="P11" i="1" s="1"/>
  <c r="BH19" i="4"/>
  <c r="BH20" i="4" s="1"/>
  <c r="DT19" i="4"/>
  <c r="DT20" i="4" s="1"/>
  <c r="P17" i="1" s="1"/>
  <c r="CN19" i="4"/>
  <c r="CN20" i="4" s="1"/>
  <c r="P13" i="1" s="1"/>
  <c r="H6" i="4"/>
  <c r="Y19" i="4"/>
  <c r="Y20" i="4" s="1"/>
  <c r="P5" i="1" s="1"/>
  <c r="AO19" i="4"/>
  <c r="AO20" i="4" s="1"/>
  <c r="P7" i="1" s="1"/>
  <c r="CF19" i="4"/>
  <c r="CF20" i="4" s="1"/>
  <c r="P12" i="1" s="1"/>
  <c r="Q19" i="4"/>
  <c r="Q20" i="4" s="1"/>
  <c r="P4" i="1" s="1"/>
  <c r="H5" i="4"/>
  <c r="L69" i="4"/>
  <c r="DD19" i="4"/>
  <c r="DD20" i="4" s="1"/>
  <c r="P15" i="1" s="1"/>
  <c r="L60" i="4"/>
  <c r="AG19" i="4"/>
  <c r="AG20" i="4" s="1"/>
  <c r="P6" i="1" s="1"/>
  <c r="L62" i="4"/>
  <c r="AZ19" i="4"/>
  <c r="AZ20" i="4" s="1"/>
  <c r="P8" i="1" s="1"/>
  <c r="L68" i="4"/>
  <c r="CV19" i="4"/>
  <c r="CV20" i="4" s="1"/>
  <c r="P14" i="1" s="1"/>
  <c r="BP19" i="4"/>
  <c r="BP20" i="4" s="1"/>
  <c r="P10" i="1" s="1"/>
  <c r="I64" i="4"/>
  <c r="H4" i="4"/>
  <c r="U63" i="4"/>
  <c r="Q31" i="4"/>
  <c r="BH31" i="4"/>
  <c r="P9" i="1"/>
  <c r="N71" i="4"/>
  <c r="DQ6" i="4"/>
  <c r="DQ7" i="4"/>
  <c r="P71" i="4"/>
  <c r="DQ8" i="4"/>
  <c r="S71" i="4"/>
  <c r="DT31" i="4"/>
  <c r="I71" i="4"/>
  <c r="L71" i="4"/>
  <c r="DQ5" i="4"/>
  <c r="DD31" i="4"/>
  <c r="I69" i="4"/>
  <c r="CV31" i="4"/>
  <c r="I68" i="4"/>
  <c r="CK6" i="4"/>
  <c r="N67" i="4"/>
  <c r="P67" i="4"/>
  <c r="CK7" i="4"/>
  <c r="CK8" i="4"/>
  <c r="S67" i="4"/>
  <c r="CN31" i="4"/>
  <c r="I67" i="4"/>
  <c r="L67" i="4"/>
  <c r="CK5" i="4"/>
  <c r="CF31" i="4"/>
  <c r="S65" i="4"/>
  <c r="BU8" i="4"/>
  <c r="N65" i="4"/>
  <c r="BU6" i="4"/>
  <c r="BU7" i="4"/>
  <c r="P65" i="4"/>
  <c r="BX31" i="4"/>
  <c r="I65" i="4"/>
  <c r="L65" i="4"/>
  <c r="BU5" i="4"/>
  <c r="BP31" i="4"/>
  <c r="L64" i="4"/>
  <c r="BE7" i="4"/>
  <c r="P63" i="4"/>
  <c r="BE8" i="4"/>
  <c r="S63" i="4"/>
  <c r="BE5" i="4"/>
  <c r="L63" i="4"/>
  <c r="BE6" i="4"/>
  <c r="N63" i="4"/>
  <c r="AO31" i="4"/>
  <c r="W4" i="4"/>
  <c r="Y31" i="4"/>
  <c r="I60" i="4"/>
  <c r="AG31" i="4"/>
  <c r="I62" i="4"/>
  <c r="AZ31" i="4"/>
  <c r="BE4" i="4"/>
  <c r="I63" i="4"/>
  <c r="E18" i="4"/>
  <c r="K72" i="4"/>
  <c r="K71" i="4"/>
  <c r="K70" i="4"/>
  <c r="K69" i="4"/>
  <c r="K68" i="4"/>
  <c r="K67" i="4"/>
  <c r="K65" i="4"/>
  <c r="K63" i="4"/>
  <c r="AC61" i="4"/>
  <c r="AE61" i="4"/>
  <c r="AG61" i="4"/>
  <c r="AJ61" i="4"/>
  <c r="AL61" i="4"/>
  <c r="AN61" i="4"/>
  <c r="AQ61" i="4"/>
  <c r="M60" i="4"/>
  <c r="Q60" i="4"/>
  <c r="T60" i="4"/>
  <c r="V60" i="4"/>
  <c r="X60" i="4"/>
  <c r="AA60" i="4"/>
  <c r="AC60" i="4"/>
  <c r="AE60" i="4"/>
  <c r="AG60" i="4"/>
  <c r="AJ60" i="4"/>
  <c r="AL60" i="4"/>
  <c r="AN60" i="4"/>
  <c r="AQ60" i="4"/>
  <c r="K60" i="4"/>
  <c r="L58" i="4"/>
  <c r="N58" i="4"/>
  <c r="P58" i="4"/>
  <c r="U58" i="4"/>
  <c r="W58" i="4"/>
  <c r="Y58" i="4"/>
  <c r="AB58" i="4"/>
  <c r="AD58" i="4"/>
  <c r="AF58" i="4"/>
  <c r="AI58" i="4"/>
  <c r="AK58" i="4"/>
  <c r="AM58" i="4"/>
  <c r="AO58" i="4"/>
  <c r="M59" i="4"/>
  <c r="O59" i="4"/>
  <c r="Q59" i="4"/>
  <c r="T59" i="4"/>
  <c r="V59" i="4"/>
  <c r="DZ17" i="4" l="1"/>
  <c r="AN72" i="4"/>
  <c r="DZ15" i="4"/>
  <c r="AJ72" i="4"/>
  <c r="DZ13" i="4"/>
  <c r="AE72" i="4"/>
  <c r="DZ11" i="4"/>
  <c r="AA72" i="4"/>
  <c r="DZ9" i="4"/>
  <c r="V72" i="4"/>
  <c r="DZ7" i="4"/>
  <c r="Q72" i="4"/>
  <c r="DZ5" i="4"/>
  <c r="M72" i="4"/>
  <c r="DZ18" i="4"/>
  <c r="AQ72" i="4"/>
  <c r="DZ16" i="4"/>
  <c r="AL72" i="4"/>
  <c r="DZ14" i="4"/>
  <c r="AG72" i="4"/>
  <c r="DZ12" i="4"/>
  <c r="AC72" i="4"/>
  <c r="DZ10" i="4"/>
  <c r="X72" i="4"/>
  <c r="DZ8" i="4"/>
  <c r="T72" i="4"/>
  <c r="DZ6" i="4"/>
  <c r="O72" i="4"/>
  <c r="K58" i="4"/>
  <c r="I58" i="4"/>
  <c r="T58" i="4"/>
  <c r="S58" i="4"/>
  <c r="DR17" i="4"/>
  <c r="AN71" i="4"/>
  <c r="DR15" i="4"/>
  <c r="AJ71" i="4"/>
  <c r="DR13" i="4"/>
  <c r="AE71" i="4"/>
  <c r="DR11" i="4"/>
  <c r="AA71" i="4"/>
  <c r="DR9" i="4"/>
  <c r="V71" i="4"/>
  <c r="DR7" i="4"/>
  <c r="Q71" i="4"/>
  <c r="DR5" i="4"/>
  <c r="M71" i="4"/>
  <c r="DR18" i="4"/>
  <c r="AQ71" i="4"/>
  <c r="DR16" i="4"/>
  <c r="AL71" i="4"/>
  <c r="DR14" i="4"/>
  <c r="AG71" i="4"/>
  <c r="DR12" i="4"/>
  <c r="AC71" i="4"/>
  <c r="DR10" i="4"/>
  <c r="X71" i="4"/>
  <c r="DR8" i="4"/>
  <c r="T71" i="4"/>
  <c r="DR6" i="4"/>
  <c r="O71" i="4"/>
  <c r="DI17" i="4"/>
  <c r="AN70" i="4"/>
  <c r="DI15" i="4"/>
  <c r="AJ70" i="4"/>
  <c r="DI13" i="4"/>
  <c r="AE70" i="4"/>
  <c r="DI11" i="4"/>
  <c r="AA70" i="4"/>
  <c r="DI9" i="4"/>
  <c r="V70" i="4"/>
  <c r="DI7" i="4"/>
  <c r="Q70" i="4"/>
  <c r="DI5" i="4"/>
  <c r="M70" i="4"/>
  <c r="DI18" i="4"/>
  <c r="AQ70" i="4"/>
  <c r="DI16" i="4"/>
  <c r="AL70" i="4"/>
  <c r="DI14" i="4"/>
  <c r="AG70" i="4"/>
  <c r="DI12" i="4"/>
  <c r="AC70" i="4"/>
  <c r="DI10" i="4"/>
  <c r="X70" i="4"/>
  <c r="DI8" i="4"/>
  <c r="T70" i="4"/>
  <c r="DI6" i="4"/>
  <c r="O70" i="4"/>
  <c r="DB15" i="4"/>
  <c r="AJ69" i="4"/>
  <c r="DB18" i="4"/>
  <c r="AQ69" i="4"/>
  <c r="DB16" i="4"/>
  <c r="AL69" i="4"/>
  <c r="DB14" i="4"/>
  <c r="AG69" i="4"/>
  <c r="DB12" i="4"/>
  <c r="AC69" i="4"/>
  <c r="DB10" i="4"/>
  <c r="X69" i="4"/>
  <c r="DB8" i="4"/>
  <c r="T69" i="4"/>
  <c r="DB6" i="4"/>
  <c r="O69" i="4"/>
  <c r="DB17" i="4"/>
  <c r="AN69" i="4"/>
  <c r="DB13" i="4"/>
  <c r="AE69" i="4"/>
  <c r="DB11" i="4"/>
  <c r="AA69" i="4"/>
  <c r="DB9" i="4"/>
  <c r="V69" i="4"/>
  <c r="DB7" i="4"/>
  <c r="Q69" i="4"/>
  <c r="DB5" i="4"/>
  <c r="M69" i="4"/>
  <c r="CS15" i="4"/>
  <c r="AJ68" i="4"/>
  <c r="CT15" i="4"/>
  <c r="CS18" i="4"/>
  <c r="AQ68" i="4"/>
  <c r="CT18" i="4"/>
  <c r="CS16" i="4"/>
  <c r="AL68" i="4"/>
  <c r="CT16" i="4"/>
  <c r="CS14" i="4"/>
  <c r="AG68" i="4"/>
  <c r="CT14" i="4"/>
  <c r="CS12" i="4"/>
  <c r="AC68" i="4"/>
  <c r="CT12" i="4"/>
  <c r="CS10" i="4"/>
  <c r="X68" i="4"/>
  <c r="CT10" i="4"/>
  <c r="CS8" i="4"/>
  <c r="T68" i="4"/>
  <c r="CT8" i="4"/>
  <c r="CS6" i="4"/>
  <c r="O68" i="4"/>
  <c r="CT6" i="4"/>
  <c r="CS17" i="4"/>
  <c r="AN68" i="4"/>
  <c r="CT17" i="4"/>
  <c r="CS13" i="4"/>
  <c r="AE68" i="4"/>
  <c r="CT13" i="4"/>
  <c r="CS11" i="4"/>
  <c r="AA68" i="4"/>
  <c r="CT11" i="4"/>
  <c r="CS9" i="4"/>
  <c r="V68" i="4"/>
  <c r="CT9" i="4"/>
  <c r="CS7" i="4"/>
  <c r="Q68" i="4"/>
  <c r="CT7" i="4"/>
  <c r="CS5" i="4"/>
  <c r="CT5" i="4"/>
  <c r="M68" i="4"/>
  <c r="CL17" i="4"/>
  <c r="AN67" i="4"/>
  <c r="CL15" i="4"/>
  <c r="AJ67" i="4"/>
  <c r="CL13" i="4"/>
  <c r="AE67" i="4"/>
  <c r="CL11" i="4"/>
  <c r="AA67" i="4"/>
  <c r="CL9" i="4"/>
  <c r="V67" i="4"/>
  <c r="CL7" i="4"/>
  <c r="Q67" i="4"/>
  <c r="CL5" i="4"/>
  <c r="M67" i="4"/>
  <c r="CL18" i="4"/>
  <c r="AQ67" i="4"/>
  <c r="CL16" i="4"/>
  <c r="AL67" i="4"/>
  <c r="CL14" i="4"/>
  <c r="AG67" i="4"/>
  <c r="CL12" i="4"/>
  <c r="AC67" i="4"/>
  <c r="CL10" i="4"/>
  <c r="X67" i="4"/>
  <c r="CL8" i="4"/>
  <c r="T67" i="4"/>
  <c r="CL6" i="4"/>
  <c r="O67" i="4"/>
  <c r="CD16" i="4"/>
  <c r="AL66" i="4"/>
  <c r="CD10" i="4"/>
  <c r="X66" i="4"/>
  <c r="I66" i="4"/>
  <c r="K66" i="4"/>
  <c r="AN66" i="4"/>
  <c r="CD17" i="4"/>
  <c r="AJ66" i="4"/>
  <c r="CD15" i="4"/>
  <c r="AE66" i="4"/>
  <c r="CD13" i="4"/>
  <c r="AA66" i="4"/>
  <c r="CD11" i="4"/>
  <c r="V66" i="4"/>
  <c r="CD9" i="4"/>
  <c r="Q66" i="4"/>
  <c r="CD7" i="4"/>
  <c r="CD5" i="4"/>
  <c r="M66" i="4"/>
  <c r="AQ66" i="4"/>
  <c r="CD18" i="4"/>
  <c r="AG66" i="4"/>
  <c r="CD14" i="4"/>
  <c r="AC66" i="4"/>
  <c r="CD12" i="4"/>
  <c r="CD8" i="4"/>
  <c r="T66" i="4"/>
  <c r="O66" i="4"/>
  <c r="CD6" i="4"/>
  <c r="CC18" i="4"/>
  <c r="AO66" i="4"/>
  <c r="CC17" i="4"/>
  <c r="AM66" i="4"/>
  <c r="CC15" i="4"/>
  <c r="AI66" i="4"/>
  <c r="CC13" i="4"/>
  <c r="AD66" i="4"/>
  <c r="CC11" i="4"/>
  <c r="Y66" i="4"/>
  <c r="CC9" i="4"/>
  <c r="U66" i="4"/>
  <c r="CC7" i="4"/>
  <c r="P66" i="4"/>
  <c r="CC5" i="4"/>
  <c r="L66" i="4"/>
  <c r="CC16" i="4"/>
  <c r="AK66" i="4"/>
  <c r="CC14" i="4"/>
  <c r="AF66" i="4"/>
  <c r="CC12" i="4"/>
  <c r="AB66" i="4"/>
  <c r="CC10" i="4"/>
  <c r="W66" i="4"/>
  <c r="CC8" i="4"/>
  <c r="S66" i="4"/>
  <c r="CC6" i="4"/>
  <c r="N66" i="4"/>
  <c r="BV18" i="4"/>
  <c r="AQ65" i="4"/>
  <c r="BV16" i="4"/>
  <c r="AL65" i="4"/>
  <c r="BV14" i="4"/>
  <c r="AG65" i="4"/>
  <c r="BV12" i="4"/>
  <c r="AC65" i="4"/>
  <c r="BV10" i="4"/>
  <c r="X65" i="4"/>
  <c r="BV8" i="4"/>
  <c r="T65" i="4"/>
  <c r="BV6" i="4"/>
  <c r="O65" i="4"/>
  <c r="BV17" i="4"/>
  <c r="AN65" i="4"/>
  <c r="BV15" i="4"/>
  <c r="AJ65" i="4"/>
  <c r="BV13" i="4"/>
  <c r="AE65" i="4"/>
  <c r="BV11" i="4"/>
  <c r="AA65" i="4"/>
  <c r="BV9" i="4"/>
  <c r="V65" i="4"/>
  <c r="BV7" i="4"/>
  <c r="Q65" i="4"/>
  <c r="BV5" i="4"/>
  <c r="M65" i="4"/>
  <c r="AL64" i="4"/>
  <c r="BN16" i="4"/>
  <c r="AC64" i="4"/>
  <c r="BN12" i="4"/>
  <c r="BN8" i="4"/>
  <c r="T64" i="4"/>
  <c r="BN4" i="4"/>
  <c r="K64" i="4"/>
  <c r="BN17" i="4"/>
  <c r="AN64" i="4"/>
  <c r="AJ64" i="4"/>
  <c r="BN15" i="4"/>
  <c r="AE64" i="4"/>
  <c r="BN13" i="4"/>
  <c r="AA64" i="4"/>
  <c r="BN11" i="4"/>
  <c r="V64" i="4"/>
  <c r="BN9" i="4"/>
  <c r="Q64" i="4"/>
  <c r="BN7" i="4"/>
  <c r="M64" i="4"/>
  <c r="BN5" i="4"/>
  <c r="BN18" i="4"/>
  <c r="AQ64" i="4"/>
  <c r="AG64" i="4"/>
  <c r="BN14" i="4"/>
  <c r="X64" i="4"/>
  <c r="BN10" i="4"/>
  <c r="BN6" i="4"/>
  <c r="O64" i="4"/>
  <c r="BF17" i="4"/>
  <c r="AN63" i="4"/>
  <c r="BF13" i="4"/>
  <c r="AE63" i="4"/>
  <c r="BF9" i="4"/>
  <c r="V63" i="4"/>
  <c r="BF5" i="4"/>
  <c r="M63" i="4"/>
  <c r="BF18" i="4"/>
  <c r="AQ63" i="4"/>
  <c r="BF16" i="4"/>
  <c r="AL63" i="4"/>
  <c r="BF14" i="4"/>
  <c r="AG63" i="4"/>
  <c r="BF12" i="4"/>
  <c r="AC63" i="4"/>
  <c r="BF10" i="4"/>
  <c r="X63" i="4"/>
  <c r="BF8" i="4"/>
  <c r="T63" i="4"/>
  <c r="BF6" i="4"/>
  <c r="O63" i="4"/>
  <c r="BF15" i="4"/>
  <c r="AJ63" i="4"/>
  <c r="BF11" i="4"/>
  <c r="AA63" i="4"/>
  <c r="BF7" i="4"/>
  <c r="Q63" i="4"/>
  <c r="AU17" i="4"/>
  <c r="AN62" i="4"/>
  <c r="AU15" i="4"/>
  <c r="AJ62" i="4"/>
  <c r="AE62" i="4"/>
  <c r="AU13" i="4"/>
  <c r="AA62" i="4"/>
  <c r="AU11" i="4"/>
  <c r="V62" i="4"/>
  <c r="AU9" i="4"/>
  <c r="AU7" i="4"/>
  <c r="Q62" i="4"/>
  <c r="M62" i="4"/>
  <c r="AU5" i="4"/>
  <c r="AQ62" i="4"/>
  <c r="AU18" i="4"/>
  <c r="AU16" i="4"/>
  <c r="AL62" i="4"/>
  <c r="AU14" i="4"/>
  <c r="AG62" i="4"/>
  <c r="AC62" i="4"/>
  <c r="AU12" i="4"/>
  <c r="X62" i="4"/>
  <c r="AU10" i="4"/>
  <c r="AU8" i="4"/>
  <c r="T62" i="4"/>
  <c r="AU6" i="4"/>
  <c r="O62" i="4"/>
  <c r="AK59" i="4"/>
  <c r="AL59" i="4"/>
  <c r="K59" i="4"/>
  <c r="AM59" i="4"/>
  <c r="AN59" i="4"/>
  <c r="AI59" i="4"/>
  <c r="AJ59" i="4"/>
  <c r="AD59" i="4"/>
  <c r="AE59" i="4"/>
  <c r="Y59" i="4"/>
  <c r="AA59" i="4"/>
  <c r="AO59" i="4"/>
  <c r="AO78" i="4" s="1"/>
  <c r="W18" i="4"/>
  <c r="AQ59" i="4"/>
  <c r="AF59" i="4"/>
  <c r="AG59" i="4"/>
  <c r="AB59" i="4"/>
  <c r="AC59" i="4"/>
  <c r="W59" i="4"/>
  <c r="X59" i="4"/>
  <c r="Y61" i="4"/>
  <c r="AA61" i="4"/>
  <c r="P61" i="4"/>
  <c r="Q61" i="4"/>
  <c r="W61" i="4"/>
  <c r="X61" i="4"/>
  <c r="S61" i="4"/>
  <c r="T61" i="4"/>
  <c r="N61" i="4"/>
  <c r="O61" i="4"/>
  <c r="I61" i="4"/>
  <c r="K61" i="4"/>
  <c r="U61" i="4"/>
  <c r="V61" i="4"/>
  <c r="L61" i="4"/>
  <c r="M61" i="4"/>
  <c r="N60" i="4"/>
  <c r="O60" i="4"/>
  <c r="AT4" i="4"/>
  <c r="I59" i="4"/>
  <c r="AT9" i="4"/>
  <c r="U59" i="4"/>
  <c r="AT7" i="4"/>
  <c r="P59" i="4"/>
  <c r="AT5" i="4"/>
  <c r="L59" i="4"/>
  <c r="AT6" i="4"/>
  <c r="N59" i="4"/>
  <c r="AE16" i="4"/>
  <c r="AE14" i="4"/>
  <c r="AE12" i="4"/>
  <c r="AE10" i="4"/>
  <c r="AE8" i="4"/>
  <c r="AE6" i="4"/>
  <c r="AE17" i="4"/>
  <c r="AE15" i="4"/>
  <c r="AE13" i="4"/>
  <c r="AE11" i="4"/>
  <c r="AE9" i="4"/>
  <c r="AE7" i="4"/>
  <c r="AE5" i="4"/>
  <c r="AT8" i="4"/>
  <c r="S59" i="4"/>
  <c r="Q58" i="4"/>
  <c r="AL18" i="4"/>
  <c r="AQ58" i="4"/>
  <c r="AL6" i="4"/>
  <c r="O58" i="4"/>
  <c r="AL5" i="4"/>
  <c r="M58" i="4"/>
  <c r="AL17" i="4"/>
  <c r="AN58" i="4"/>
  <c r="AL16" i="4"/>
  <c r="AL58" i="4"/>
  <c r="AL15" i="4"/>
  <c r="AJ58" i="4"/>
  <c r="AL13" i="4"/>
  <c r="AE58" i="4"/>
  <c r="AL14" i="4"/>
  <c r="AG58" i="4"/>
  <c r="AL12" i="4"/>
  <c r="AC58" i="4"/>
  <c r="AL11" i="4"/>
  <c r="AA58" i="4"/>
  <c r="AL10" i="4"/>
  <c r="X58" i="4"/>
  <c r="AL9" i="4"/>
  <c r="V58" i="4"/>
  <c r="AE4" i="4"/>
  <c r="AT18" i="4"/>
  <c r="V18" i="4"/>
  <c r="AT14" i="4"/>
  <c r="V14" i="4"/>
  <c r="AT10" i="4"/>
  <c r="V10" i="4"/>
  <c r="AT17" i="4"/>
  <c r="V17" i="4"/>
  <c r="AT15" i="4"/>
  <c r="V15" i="4"/>
  <c r="AT13" i="4"/>
  <c r="V13" i="4"/>
  <c r="AT11" i="4"/>
  <c r="V11" i="4"/>
  <c r="AT16" i="4"/>
  <c r="V16" i="4"/>
  <c r="AT12" i="4"/>
  <c r="V12" i="4"/>
  <c r="AL8" i="4"/>
  <c r="AL7" i="4"/>
  <c r="DZ4" i="4"/>
  <c r="DY4" i="4"/>
  <c r="DR4" i="4"/>
  <c r="DQ4" i="4"/>
  <c r="DI4" i="4"/>
  <c r="DJ4" i="4"/>
  <c r="DJ17" i="4"/>
  <c r="DJ15" i="4"/>
  <c r="DJ13" i="4"/>
  <c r="DJ11" i="4"/>
  <c r="DJ9" i="4"/>
  <c r="DJ7" i="4"/>
  <c r="DJ5" i="4"/>
  <c r="DB4" i="4"/>
  <c r="DJ18" i="4"/>
  <c r="DJ16" i="4"/>
  <c r="DJ14" i="4"/>
  <c r="DJ12" i="4"/>
  <c r="DJ10" i="4"/>
  <c r="DJ8" i="4"/>
  <c r="DJ6" i="4"/>
  <c r="CS4" i="4"/>
  <c r="DA18" i="4"/>
  <c r="DA16" i="4"/>
  <c r="DA14" i="4"/>
  <c r="DA12" i="4"/>
  <c r="DA10" i="4"/>
  <c r="DA8" i="4"/>
  <c r="DA6" i="4"/>
  <c r="DA4" i="4"/>
  <c r="DA17" i="4"/>
  <c r="DA15" i="4"/>
  <c r="DA13" i="4"/>
  <c r="DA11" i="4"/>
  <c r="DA9" i="4"/>
  <c r="DA7" i="4"/>
  <c r="DA5" i="4"/>
  <c r="CT4" i="4"/>
  <c r="CL4" i="4"/>
  <c r="CC4" i="4"/>
  <c r="CK4" i="4"/>
  <c r="CD4" i="4"/>
  <c r="BU4" i="4"/>
  <c r="BV4" i="4"/>
  <c r="BM17" i="4"/>
  <c r="BM15" i="4"/>
  <c r="BM13" i="4"/>
  <c r="BM11" i="4"/>
  <c r="BM9" i="4"/>
  <c r="BM7" i="4"/>
  <c r="BM5" i="4"/>
  <c r="BM18" i="4"/>
  <c r="BM16" i="4"/>
  <c r="BM14" i="4"/>
  <c r="BM12" i="4"/>
  <c r="BM10" i="4"/>
  <c r="BM8" i="4"/>
  <c r="BM6" i="4"/>
  <c r="BM4" i="4"/>
  <c r="BF4" i="4"/>
  <c r="W16" i="4"/>
  <c r="W12" i="4"/>
  <c r="W10" i="4"/>
  <c r="V4" i="4"/>
  <c r="W17" i="4"/>
  <c r="W15" i="4"/>
  <c r="W13" i="4"/>
  <c r="W11" i="4"/>
  <c r="AM18" i="4"/>
  <c r="AM16" i="4"/>
  <c r="AM14" i="4"/>
  <c r="AM12" i="4"/>
  <c r="AM10" i="4"/>
  <c r="AM8" i="4"/>
  <c r="AM6" i="4"/>
  <c r="W14" i="4"/>
  <c r="AM4" i="4"/>
  <c r="AM17" i="4"/>
  <c r="AM15" i="4"/>
  <c r="AM13" i="4"/>
  <c r="AM11" i="4"/>
  <c r="AM9" i="4"/>
  <c r="AM7" i="4"/>
  <c r="AM5" i="4"/>
  <c r="N4" i="4"/>
  <c r="AL4" i="4"/>
  <c r="O6" i="4"/>
  <c r="AD4" i="4"/>
  <c r="AX17" i="4"/>
  <c r="AD17" i="4"/>
  <c r="AX15" i="4"/>
  <c r="AD15" i="4"/>
  <c r="AX13" i="4"/>
  <c r="AD13" i="4"/>
  <c r="AX11" i="4"/>
  <c r="AD11" i="4"/>
  <c r="AX9" i="4"/>
  <c r="AD9" i="4"/>
  <c r="AX7" i="4"/>
  <c r="AD7" i="4"/>
  <c r="AX5" i="4"/>
  <c r="AD5" i="4"/>
  <c r="AX18" i="4"/>
  <c r="AD18" i="4"/>
  <c r="AX16" i="4"/>
  <c r="AD16" i="4"/>
  <c r="AX14" i="4"/>
  <c r="AD14" i="4"/>
  <c r="AX12" i="4"/>
  <c r="AD12" i="4"/>
  <c r="AX10" i="4"/>
  <c r="AD10" i="4"/>
  <c r="AX8" i="4"/>
  <c r="AD8" i="4"/>
  <c r="AX6" i="4"/>
  <c r="AD6" i="4"/>
  <c r="W8" i="4"/>
  <c r="V8" i="4"/>
  <c r="W6" i="4"/>
  <c r="V6" i="4"/>
  <c r="W9" i="4"/>
  <c r="V9" i="4"/>
  <c r="W7" i="4"/>
  <c r="V7" i="4"/>
  <c r="W5" i="4"/>
  <c r="V5" i="4"/>
  <c r="N18" i="4"/>
  <c r="O18" i="4"/>
  <c r="N16" i="4"/>
  <c r="O16" i="4"/>
  <c r="N14" i="4"/>
  <c r="O14" i="4"/>
  <c r="N12" i="4"/>
  <c r="O12" i="4"/>
  <c r="N10" i="4"/>
  <c r="O10" i="4"/>
  <c r="N8" i="4"/>
  <c r="O8" i="4"/>
  <c r="N17" i="4"/>
  <c r="O17" i="4"/>
  <c r="N15" i="4"/>
  <c r="O15" i="4"/>
  <c r="N13" i="4"/>
  <c r="O13" i="4"/>
  <c r="N11" i="4"/>
  <c r="O11" i="4"/>
  <c r="N9" i="4"/>
  <c r="O9" i="4"/>
  <c r="N7" i="4"/>
  <c r="O7" i="4"/>
  <c r="O5" i="4"/>
  <c r="O4" i="4"/>
  <c r="N6" i="4"/>
  <c r="N5" i="4"/>
  <c r="V26" i="4"/>
  <c r="AM78" i="4" l="1"/>
  <c r="E17" i="7" s="1"/>
  <c r="C17" i="7" s="1"/>
  <c r="AI78" i="4"/>
  <c r="E15" i="7" s="1"/>
  <c r="C15" i="7" s="1"/>
  <c r="E18" i="7"/>
  <c r="B18" i="7" s="1"/>
  <c r="D18" i="7" s="1"/>
  <c r="AD78" i="4"/>
  <c r="S78" i="4"/>
  <c r="V78" i="4"/>
  <c r="L9" i="7" s="1"/>
  <c r="H9" i="7" s="1"/>
  <c r="X78" i="4"/>
  <c r="L10" i="7" s="1"/>
  <c r="H10" i="7" s="1"/>
  <c r="AA78" i="4"/>
  <c r="L11" i="7" s="1"/>
  <c r="H11" i="7" s="1"/>
  <c r="AC78" i="4"/>
  <c r="L12" i="7" s="1"/>
  <c r="H12" i="7" s="1"/>
  <c r="AG78" i="4"/>
  <c r="L14" i="7" s="1"/>
  <c r="H14" i="7" s="1"/>
  <c r="AE78" i="4"/>
  <c r="L13" i="7" s="1"/>
  <c r="H13" i="7" s="1"/>
  <c r="AJ78" i="4"/>
  <c r="L15" i="7" s="1"/>
  <c r="H15" i="7" s="1"/>
  <c r="AL78" i="4"/>
  <c r="L16" i="7" s="1"/>
  <c r="H16" i="7" s="1"/>
  <c r="AN78" i="4"/>
  <c r="L17" i="7" s="1"/>
  <c r="H17" i="7" s="1"/>
  <c r="M78" i="4"/>
  <c r="L5" i="7" s="1"/>
  <c r="H5" i="7" s="1"/>
  <c r="O78" i="4"/>
  <c r="L6" i="7" s="1"/>
  <c r="H6" i="7" s="1"/>
  <c r="Q78" i="4"/>
  <c r="L7" i="7" s="1"/>
  <c r="H7" i="7" s="1"/>
  <c r="AB78" i="4"/>
  <c r="AF78" i="4"/>
  <c r="P78" i="4"/>
  <c r="N78" i="4"/>
  <c r="AK78" i="4"/>
  <c r="AX4" i="4"/>
  <c r="T78" i="4"/>
  <c r="L8" i="7" s="1"/>
  <c r="H8" i="7" s="1"/>
  <c r="L78" i="4"/>
  <c r="U78" i="4"/>
  <c r="I78" i="4"/>
  <c r="Y78" i="4"/>
  <c r="W78" i="4"/>
  <c r="AQ78" i="4"/>
  <c r="L18" i="7" s="1"/>
  <c r="H18" i="7" s="1"/>
  <c r="E4" i="4"/>
  <c r="B17" i="7" l="1"/>
  <c r="D17" i="7" s="1"/>
  <c r="B15" i="7"/>
  <c r="D15" i="7" s="1"/>
  <c r="E16" i="7"/>
  <c r="B16" i="7" s="1"/>
  <c r="D16" i="7" s="1"/>
  <c r="E12" i="7"/>
  <c r="B12" i="7" s="1"/>
  <c r="D12" i="7" s="1"/>
  <c r="E13" i="7"/>
  <c r="C13" i="7" s="1"/>
  <c r="E11" i="7"/>
  <c r="C11" i="7" s="1"/>
  <c r="C18" i="7"/>
  <c r="E14" i="7"/>
  <c r="B14" i="7" s="1"/>
  <c r="D14" i="7" s="1"/>
  <c r="E9" i="7"/>
  <c r="C9" i="7" s="1"/>
  <c r="K41" i="4"/>
  <c r="E10" i="7"/>
  <c r="C10" i="7" s="1"/>
  <c r="K42" i="4"/>
  <c r="E8" i="7"/>
  <c r="B8" i="7" s="1"/>
  <c r="D8" i="7" s="1"/>
  <c r="E7" i="7"/>
  <c r="B7" i="7" s="1"/>
  <c r="D7" i="7" s="1"/>
  <c r="E5" i="7"/>
  <c r="B5" i="7" s="1"/>
  <c r="D5" i="7" s="1"/>
  <c r="E6" i="7"/>
  <c r="C6" i="7" s="1"/>
  <c r="K38" i="4"/>
  <c r="G7" i="7"/>
  <c r="G5" i="7"/>
  <c r="G16" i="7"/>
  <c r="G18" i="7"/>
  <c r="G8" i="7"/>
  <c r="G6" i="7"/>
  <c r="G17" i="7"/>
  <c r="G15" i="7"/>
  <c r="G14" i="7"/>
  <c r="G11" i="7"/>
  <c r="G9" i="7"/>
  <c r="G13" i="7"/>
  <c r="G12" i="7"/>
  <c r="G10" i="7"/>
  <c r="C12" i="7"/>
  <c r="E4" i="7"/>
  <c r="K62" i="4"/>
  <c r="K78" i="4" s="1"/>
  <c r="AU4" i="4"/>
  <c r="I36" i="4"/>
  <c r="L37" i="4"/>
  <c r="C16" i="7" l="1"/>
  <c r="B11" i="7"/>
  <c r="D11" i="7" s="1"/>
  <c r="C14" i="7"/>
  <c r="B13" i="7"/>
  <c r="D13" i="7" s="1"/>
  <c r="C8" i="7"/>
  <c r="B9" i="7"/>
  <c r="D9" i="7" s="1"/>
  <c r="B10" i="7"/>
  <c r="D10" i="7" s="1"/>
  <c r="C7" i="7"/>
  <c r="P36" i="4"/>
  <c r="AE26" i="4" s="1"/>
  <c r="W36" i="4"/>
  <c r="Q36" i="4"/>
  <c r="K36" i="4"/>
  <c r="B6" i="7"/>
  <c r="D6" i="7" s="1"/>
  <c r="C5" i="7"/>
  <c r="B4" i="7"/>
  <c r="C4" i="7"/>
  <c r="L36" i="4"/>
  <c r="L4" i="7"/>
  <c r="H4" i="7" s="1"/>
  <c r="D4" i="4"/>
  <c r="G4" i="4" s="1"/>
  <c r="E16" i="4"/>
  <c r="E14" i="4"/>
  <c r="E12" i="4"/>
  <c r="E10" i="4"/>
  <c r="E8" i="4"/>
  <c r="E17" i="4"/>
  <c r="E15" i="4"/>
  <c r="E13" i="4"/>
  <c r="E11" i="4"/>
  <c r="E9" i="4"/>
  <c r="E5" i="4"/>
  <c r="I37" i="4" s="1"/>
  <c r="E6" i="4"/>
  <c r="I38" i="4" s="1"/>
  <c r="E7" i="4"/>
  <c r="I39" i="4" s="1"/>
  <c r="I50" i="4"/>
  <c r="D18" i="4" s="1"/>
  <c r="G18" i="4" s="1"/>
  <c r="AR26" i="4" l="1"/>
  <c r="Q26" i="4"/>
  <c r="P38" i="4"/>
  <c r="W38" i="4"/>
  <c r="Q38" i="4"/>
  <c r="P39" i="4"/>
  <c r="Q39" i="4"/>
  <c r="W39" i="4"/>
  <c r="K39" i="4"/>
  <c r="P37" i="4"/>
  <c r="Q37" i="4"/>
  <c r="W37" i="4"/>
  <c r="K37" i="4"/>
  <c r="G4" i="7"/>
  <c r="K4" i="7" s="1"/>
  <c r="I41" i="4"/>
  <c r="I43" i="4"/>
  <c r="I45" i="4"/>
  <c r="I47" i="4"/>
  <c r="I49" i="4"/>
  <c r="I40" i="4"/>
  <c r="I42" i="4"/>
  <c r="I44" i="4"/>
  <c r="I46" i="4"/>
  <c r="I48" i="4"/>
  <c r="D5" i="4"/>
  <c r="D6" i="4"/>
  <c r="G6" i="4" s="1"/>
  <c r="D7" i="4"/>
  <c r="G7" i="4" s="1"/>
  <c r="Q40" i="4" l="1"/>
  <c r="K40" i="4"/>
  <c r="Q48" i="4"/>
  <c r="W48" i="4"/>
  <c r="P48" i="4"/>
  <c r="Q47" i="4"/>
  <c r="W47" i="4"/>
  <c r="P47" i="4"/>
  <c r="Q46" i="4"/>
  <c r="W46" i="4"/>
  <c r="P46" i="4"/>
  <c r="Q49" i="4"/>
  <c r="W49" i="4"/>
  <c r="P49" i="4"/>
  <c r="W45" i="4"/>
  <c r="Q45" i="4"/>
  <c r="P45" i="4"/>
  <c r="Q44" i="4"/>
  <c r="W44" i="4"/>
  <c r="P44" i="4"/>
  <c r="Q43" i="4"/>
  <c r="W43" i="4"/>
  <c r="P43" i="4"/>
  <c r="Q42" i="4"/>
  <c r="W42" i="4"/>
  <c r="P42" i="4"/>
  <c r="Q41" i="4"/>
  <c r="W41" i="4"/>
  <c r="P41" i="4"/>
  <c r="P40" i="4"/>
  <c r="W40" i="4" s="1"/>
  <c r="G5" i="4"/>
  <c r="D9" i="4"/>
  <c r="G9" i="4" s="1"/>
  <c r="D16" i="4"/>
  <c r="G16" i="4" s="1"/>
  <c r="D14" i="4"/>
  <c r="G14" i="4" s="1"/>
  <c r="D12" i="4"/>
  <c r="G12" i="4" s="1"/>
  <c r="D10" i="4"/>
  <c r="G10" i="4" s="1"/>
  <c r="D8" i="4"/>
  <c r="G8" i="4" s="1"/>
  <c r="D17" i="4"/>
  <c r="G17" i="4" s="1"/>
  <c r="D15" i="4"/>
  <c r="G15" i="4" s="1"/>
  <c r="D13" i="4"/>
  <c r="G13" i="4" s="1"/>
  <c r="D11" i="4"/>
  <c r="G11" i="4" s="1"/>
  <c r="K50" i="4"/>
  <c r="D26" i="4" l="1"/>
  <c r="K6" i="7"/>
  <c r="K8" i="7"/>
  <c r="K10" i="7"/>
  <c r="K12" i="7"/>
  <c r="K14" i="7"/>
  <c r="K16" i="7"/>
  <c r="K18" i="7"/>
  <c r="K5" i="7"/>
  <c r="K7" i="7"/>
  <c r="K9" i="7"/>
  <c r="K11" i="7"/>
  <c r="K13" i="7"/>
  <c r="K15" i="7"/>
  <c r="K17" i="7"/>
</calcChain>
</file>

<file path=xl/comments1.xml><?xml version="1.0" encoding="utf-8"?>
<comments xmlns="http://schemas.openxmlformats.org/spreadsheetml/2006/main">
  <authors>
    <author>Cees de Boer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i/>
            <sz val="12"/>
            <color indexed="81"/>
            <rFont val="Arial"/>
            <family val="2"/>
          </rPr>
          <t>Datum invoeren als: 06-06-2012 dus niet als 6 juni 2012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14"/>
            <color indexed="81"/>
            <rFont val="Arial"/>
            <family val="2"/>
          </rPr>
          <t xml:space="preserve">
</t>
        </r>
        <r>
          <rPr>
            <i/>
            <sz val="14"/>
            <color indexed="81"/>
            <rFont val="Arial"/>
            <family val="2"/>
          </rPr>
          <t>Het gewicht van de eieren is exclusief eiertray.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<sst xmlns="http://schemas.openxmlformats.org/spreadsheetml/2006/main" count="1600" uniqueCount="273">
  <si>
    <t>uitkomst</t>
  </si>
  <si>
    <t>overleggen</t>
  </si>
  <si>
    <t>gewicht</t>
  </si>
  <si>
    <t>gram</t>
  </si>
  <si>
    <t>ring nr</t>
  </si>
  <si>
    <t>gem
vd
hennen</t>
  </si>
  <si>
    <t>eieren</t>
  </si>
  <si>
    <t>gemiddeld</t>
  </si>
  <si>
    <t>hok 1</t>
  </si>
  <si>
    <t>hok 2</t>
  </si>
  <si>
    <t>hok 3</t>
  </si>
  <si>
    <t>hok 4</t>
  </si>
  <si>
    <t>hok 5</t>
  </si>
  <si>
    <t>hok 6</t>
  </si>
  <si>
    <t>hok 7</t>
  </si>
  <si>
    <t>hok 8</t>
  </si>
  <si>
    <t>hok 9</t>
  </si>
  <si>
    <t>hok 10</t>
  </si>
  <si>
    <t>hok 11</t>
  </si>
  <si>
    <t>hok 12</t>
  </si>
  <si>
    <t>hok 13</t>
  </si>
  <si>
    <t>hok 14</t>
  </si>
  <si>
    <t>hok 15</t>
  </si>
  <si>
    <t xml:space="preserve">st </t>
  </si>
  <si>
    <t>st</t>
  </si>
  <si>
    <t>leg
%</t>
  </si>
  <si>
    <t>weeknr</t>
  </si>
  <si>
    <t>kleur</t>
  </si>
  <si>
    <t>weeknummer</t>
  </si>
  <si>
    <t>gewicht
alle eieren</t>
  </si>
  <si>
    <t>aantal 
alle eieren</t>
  </si>
  <si>
    <t>weegdatum</t>
  </si>
  <si>
    <t>Groot</t>
  </si>
  <si>
    <t>Kriel</t>
  </si>
  <si>
    <t>groot</t>
  </si>
  <si>
    <t>kriel</t>
  </si>
  <si>
    <t>groot of
kriel</t>
  </si>
  <si>
    <t>gem eigewicht</t>
  </si>
  <si>
    <t>gem
eigewicht</t>
  </si>
  <si>
    <t>totaal
gewicht</t>
  </si>
  <si>
    <t>aantal
eieren</t>
  </si>
  <si>
    <t>Hok 4</t>
  </si>
  <si>
    <t>hok nr</t>
  </si>
  <si>
    <t>aantal
hennen</t>
  </si>
  <si>
    <t>hen 1</t>
  </si>
  <si>
    <t>hen 2</t>
  </si>
  <si>
    <t>hen 3</t>
  </si>
  <si>
    <t>hen 4</t>
  </si>
  <si>
    <t>hen 5</t>
  </si>
  <si>
    <t>hen 6</t>
  </si>
  <si>
    <t>hen 7</t>
  </si>
  <si>
    <t>hen 8</t>
  </si>
  <si>
    <t>hen 9</t>
  </si>
  <si>
    <t>hen 10</t>
  </si>
  <si>
    <t>Naam:</t>
  </si>
  <si>
    <t>Adres:</t>
  </si>
  <si>
    <t>Plaats:</t>
  </si>
  <si>
    <t>Email:</t>
  </si>
  <si>
    <t>Cees de Boer</t>
  </si>
  <si>
    <t>haan</t>
  </si>
  <si>
    <t xml:space="preserve"> </t>
  </si>
  <si>
    <t>05. gez bl zilv patr</t>
  </si>
  <si>
    <t>04. gez bl patrijs</t>
  </si>
  <si>
    <t>06. patrijs</t>
  </si>
  <si>
    <t>07. zilv patrijs</t>
  </si>
  <si>
    <t>08. geelpatrijs</t>
  </si>
  <si>
    <t>09. blauw patrijs</t>
  </si>
  <si>
    <t>10. bl zilv patrijs</t>
  </si>
  <si>
    <t>11. koekoek patr</t>
  </si>
  <si>
    <t>12. witpatrijs</t>
  </si>
  <si>
    <t>07a. roodgesch zilv patr</t>
  </si>
  <si>
    <t>14. zwart zilverhalzig</t>
  </si>
  <si>
    <t>15. blauw goudhalzig</t>
  </si>
  <si>
    <t>16. blauw zilverhalzig</t>
  </si>
  <si>
    <t xml:space="preserve">17. zwart </t>
  </si>
  <si>
    <t>18. wit</t>
  </si>
  <si>
    <t>19. blauw</t>
  </si>
  <si>
    <t>20. koekoek</t>
  </si>
  <si>
    <t>21. goudpel</t>
  </si>
  <si>
    <t>22. zilverpel</t>
  </si>
  <si>
    <t>23. citroenpel</t>
  </si>
  <si>
    <t>24. geelwitpel</t>
  </si>
  <si>
    <t>25. roodpel</t>
  </si>
  <si>
    <t>26. anders</t>
  </si>
  <si>
    <t>01. gezoomd patrijs</t>
  </si>
  <si>
    <t>02. gez zilv patrijs</t>
  </si>
  <si>
    <t>03. gez geelpatrijs</t>
  </si>
  <si>
    <t>13. zwart goudhalzig</t>
  </si>
  <si>
    <t>variatëit</t>
  </si>
  <si>
    <t>staart</t>
  </si>
  <si>
    <t>bolstaart</t>
  </si>
  <si>
    <t>kruiper</t>
  </si>
  <si>
    <t>Als u met uw muis op de blauwe velden klikt verschijnt een keuze schermpje.</t>
  </si>
  <si>
    <t>De grijze velden kunt u gebruiken om uw gegevens in te voeren.</t>
  </si>
  <si>
    <t>De roze velden worden voor u ingevuld.</t>
  </si>
  <si>
    <t>Een groen vakje geeft aan dat het dier een gewicht heeft volgens de standaard.</t>
  </si>
  <si>
    <t>Een rood vakje houdt in dat een kriel te zwaar is of een groot hoen te licht volgens de standaard.</t>
  </si>
  <si>
    <t>Een blauw vakje houdt in dat een kriel te licht is of een groot hoen te zwaar is volgens de standaard.</t>
  </si>
  <si>
    <t>datum eiweging
dd-mm-jjjj</t>
  </si>
  <si>
    <t>bij vragen kunt u mij een mailtje sturen</t>
  </si>
  <si>
    <t>klik dan op het plaatje</t>
  </si>
  <si>
    <t>Zwijnsweg 15 A</t>
  </si>
  <si>
    <t>8307 PR  Ens</t>
  </si>
  <si>
    <t>27. blauw goudpel</t>
  </si>
  <si>
    <t>28. blauw zilverpel</t>
  </si>
  <si>
    <t>29. parelgrijs zilverpel</t>
  </si>
  <si>
    <t>30. zwartbont</t>
  </si>
  <si>
    <t>31. blauwbont</t>
  </si>
  <si>
    <t>hok 16</t>
  </si>
  <si>
    <t>hok 17</t>
  </si>
  <si>
    <t>hok 18</t>
  </si>
  <si>
    <t>hok 19</t>
  </si>
  <si>
    <t>hok 20</t>
  </si>
  <si>
    <t>info@ceesdeboer.eu</t>
  </si>
  <si>
    <t>/</t>
  </si>
  <si>
    <t>ingelegd
op lade</t>
  </si>
  <si>
    <t>leg %</t>
  </si>
  <si>
    <t>32. varia</t>
  </si>
  <si>
    <t>ingelegd
aantal</t>
  </si>
  <si>
    <t>geboren</t>
  </si>
  <si>
    <t>foktoom</t>
  </si>
  <si>
    <t>variant</t>
  </si>
  <si>
    <t>kleur dons</t>
  </si>
  <si>
    <t>kk</t>
  </si>
  <si>
    <t>=</t>
  </si>
  <si>
    <t>dood</t>
  </si>
  <si>
    <t>gewicht
dag 1</t>
  </si>
  <si>
    <t>11-H15-10740</t>
  </si>
  <si>
    <t>13-H13-27756</t>
  </si>
  <si>
    <t>13-H13-27766</t>
  </si>
  <si>
    <t>13</t>
  </si>
  <si>
    <t>15</t>
  </si>
  <si>
    <t>brun</t>
  </si>
  <si>
    <t>kruper</t>
  </si>
  <si>
    <t>roodbrun</t>
  </si>
  <si>
    <t>12</t>
  </si>
  <si>
    <t>11</t>
  </si>
  <si>
    <t>10</t>
  </si>
  <si>
    <t>8</t>
  </si>
  <si>
    <t>7</t>
  </si>
  <si>
    <t>6</t>
  </si>
  <si>
    <t>??</t>
  </si>
  <si>
    <t>5</t>
  </si>
  <si>
    <t>3</t>
  </si>
  <si>
    <t>1</t>
  </si>
  <si>
    <t>2</t>
  </si>
  <si>
    <t>dood 3-3-2014</t>
  </si>
  <si>
    <t>9</t>
  </si>
  <si>
    <t>1 / 9aur</t>
  </si>
  <si>
    <t>9aur / 1</t>
  </si>
  <si>
    <t>16</t>
  </si>
  <si>
    <t>6aur</t>
  </si>
  <si>
    <t>14</t>
  </si>
  <si>
    <t>1/2 bol</t>
  </si>
  <si>
    <t>koekoek</t>
  </si>
  <si>
    <t>goudpel</t>
  </si>
  <si>
    <t>zwart</t>
  </si>
  <si>
    <t>blauw</t>
  </si>
  <si>
    <t>blauw goudpel</t>
  </si>
  <si>
    <t>pel</t>
  </si>
  <si>
    <t>witpatrijs</t>
  </si>
  <si>
    <t>geelwitpel</t>
  </si>
  <si>
    <t>zilverpel</t>
  </si>
  <si>
    <t>patrijs</t>
  </si>
  <si>
    <t>zilverpatrijs</t>
  </si>
  <si>
    <t>bruin/zwart</t>
  </si>
  <si>
    <t>blauw (patrijs geb)</t>
  </si>
  <si>
    <t>pel?</t>
  </si>
  <si>
    <t>bl</t>
  </si>
  <si>
    <t>gw</t>
  </si>
  <si>
    <t>patr</t>
  </si>
  <si>
    <t>kr</t>
  </si>
  <si>
    <t>wt</t>
  </si>
  <si>
    <t xml:space="preserve">bl </t>
  </si>
  <si>
    <t>?</t>
  </si>
  <si>
    <t>wtpatr</t>
  </si>
  <si>
    <t>kru</t>
  </si>
  <si>
    <t>roodpel?</t>
  </si>
  <si>
    <t>patr?</t>
  </si>
  <si>
    <t>pat</t>
  </si>
  <si>
    <t>geelwt</t>
  </si>
  <si>
    <t>patrpel</t>
  </si>
  <si>
    <t>wtpel</t>
  </si>
  <si>
    <t>patr/pel</t>
  </si>
  <si>
    <t>ringnummer</t>
  </si>
  <si>
    <t>kuikenmerk</t>
  </si>
  <si>
    <t>14-H18-12365</t>
  </si>
  <si>
    <t>14-H14-4261</t>
  </si>
  <si>
    <t>14-H14-3399</t>
  </si>
  <si>
    <t>14-H18-10251</t>
  </si>
  <si>
    <t>15-H12-23969</t>
  </si>
  <si>
    <t>11-H15-10733</t>
  </si>
  <si>
    <t>14-H15-15439</t>
  </si>
  <si>
    <t>14-H14-3384</t>
  </si>
  <si>
    <t>14-H14-3390</t>
  </si>
  <si>
    <t>B18-14-BT-1420</t>
  </si>
  <si>
    <t>GEEN</t>
  </si>
  <si>
    <t>B18-13-BT-5657</t>
  </si>
  <si>
    <t>11-H22-4503</t>
  </si>
  <si>
    <t>14-H15-17280</t>
  </si>
  <si>
    <t>RODE RING</t>
  </si>
  <si>
    <t>13-B16-BT-6140</t>
  </si>
  <si>
    <t>14-H18-12362</t>
  </si>
  <si>
    <t>14-H18-10230</t>
  </si>
  <si>
    <t>14-H14-4269</t>
  </si>
  <si>
    <t>14-H14-4231</t>
  </si>
  <si>
    <t>14-H14-3398</t>
  </si>
  <si>
    <t>geen ring</t>
  </si>
  <si>
    <t>13-H15--1396</t>
  </si>
  <si>
    <t>14-H14-3433</t>
  </si>
  <si>
    <t>12-H14-1717</t>
  </si>
  <si>
    <t>D16-N33-14</t>
  </si>
  <si>
    <t>28a. blauw roodpel</t>
  </si>
  <si>
    <t>11-H15-10732</t>
  </si>
  <si>
    <t>14-H14-3391</t>
  </si>
  <si>
    <t>14-H14-3438</t>
  </si>
  <si>
    <t>14-H14-4248</t>
  </si>
  <si>
    <t>14-H14-3423</t>
  </si>
  <si>
    <t>14-H14-3381</t>
  </si>
  <si>
    <t>11-H15-10231</t>
  </si>
  <si>
    <t>11-H15-10710</t>
  </si>
  <si>
    <t>11-H14-4268</t>
  </si>
  <si>
    <t>12-H14-1766</t>
  </si>
  <si>
    <t>11-H15-10239</t>
  </si>
  <si>
    <t>11-H15-10724</t>
  </si>
  <si>
    <t>14-H18-10220</t>
  </si>
  <si>
    <t>14-H15-17293</t>
  </si>
  <si>
    <t>14-H15-15445</t>
  </si>
  <si>
    <t>14-H14-4249</t>
  </si>
  <si>
    <t>14-H14-3408</t>
  </si>
  <si>
    <t>14-H14-3432</t>
  </si>
  <si>
    <t>Kees Stuij</t>
  </si>
  <si>
    <t>Ramelsloher</t>
  </si>
  <si>
    <t>vlm-978</t>
  </si>
  <si>
    <t>14-H15-17296</t>
  </si>
  <si>
    <t>14-H15-17295</t>
  </si>
  <si>
    <t>11-H15-22521</t>
  </si>
  <si>
    <t>32. vuilwit</t>
  </si>
  <si>
    <t>33. buff</t>
  </si>
  <si>
    <t>34. varia</t>
  </si>
  <si>
    <t>25b. blauw roodpel</t>
  </si>
  <si>
    <t>25a. rood witpel</t>
  </si>
  <si>
    <t>14-H15-15435</t>
  </si>
  <si>
    <t>14-H14-4252</t>
  </si>
  <si>
    <t>14-H14-3435</t>
  </si>
  <si>
    <t>14-H18-12356</t>
  </si>
  <si>
    <t>14-H14-15436</t>
  </si>
  <si>
    <t>14-H15-17283</t>
  </si>
  <si>
    <t>14-H14-3429</t>
  </si>
  <si>
    <t>14-H15-17282</t>
  </si>
  <si>
    <t>14-H14-3434</t>
  </si>
  <si>
    <t>14-H14-3386</t>
  </si>
  <si>
    <t>14-H15-172981</t>
  </si>
  <si>
    <t>14-H14-3419</t>
  </si>
  <si>
    <t>14-H14-3396</t>
  </si>
  <si>
    <t>12-H14-1752</t>
  </si>
  <si>
    <t>11-H16-9506</t>
  </si>
  <si>
    <t>14-H-14-3382</t>
  </si>
  <si>
    <t>11-H15-22515</t>
  </si>
  <si>
    <t>12-H16-5362</t>
  </si>
  <si>
    <t>13-H15-945</t>
  </si>
  <si>
    <t>11-H15-10734</t>
  </si>
  <si>
    <t>12-H14-1704</t>
  </si>
  <si>
    <t>kees5</t>
  </si>
  <si>
    <t>kees1</t>
  </si>
  <si>
    <t>14ram</t>
  </si>
  <si>
    <t>kees2</t>
  </si>
  <si>
    <t>kees6</t>
  </si>
  <si>
    <t>17</t>
  </si>
  <si>
    <t>17st</t>
  </si>
  <si>
    <t>17stpatr?</t>
  </si>
  <si>
    <t>dirk2</t>
  </si>
  <si>
    <t>dirk1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</si>
</sst>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3]d/mmm/yy;@"/>
    <numFmt numFmtId="165" formatCode="[$-F800]dddd\,\ mmmm\ dd\,\ yyyy"/>
    <numFmt numFmtId="166" formatCode="0.0"/>
  </numFmts>
  <fonts count="22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4"/>
      <color indexed="8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sz val="8"/>
      <color indexed="81"/>
      <name val="Tahoma"/>
      <family val="2"/>
    </font>
    <font>
      <i/>
      <sz val="12"/>
      <color indexed="81"/>
      <name val="Arial"/>
      <family val="2"/>
    </font>
    <font>
      <i/>
      <sz val="14"/>
      <color indexed="81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5">
    <xf numFmtId="0" fontId="0" fillId="0" borderId="0" xfId="0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1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9" fontId="5" fillId="5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 wrapText="1"/>
    </xf>
    <xf numFmtId="1" fontId="7" fillId="5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2" borderId="0" xfId="0" applyFill="1" applyBorder="1" applyAlignment="1"/>
    <xf numFmtId="0" fontId="5" fillId="0" borderId="0" xfId="0" applyFont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165" fontId="3" fillId="4" borderId="2" xfId="0" applyNumberFormat="1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  <xf numFmtId="9" fontId="3" fillId="5" borderId="1" xfId="0" applyNumberFormat="1" applyFont="1" applyFill="1" applyBorder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center"/>
    </xf>
    <xf numFmtId="9" fontId="3" fillId="4" borderId="1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3" fillId="4" borderId="1" xfId="0" applyFont="1" applyFill="1" applyBorder="1" applyAlignment="1" applyProtection="1"/>
    <xf numFmtId="0" fontId="3" fillId="4" borderId="4" xfId="0" applyFont="1" applyFill="1" applyBorder="1" applyAlignment="1" applyProtection="1">
      <alignment horizontal="center"/>
    </xf>
    <xf numFmtId="9" fontId="3" fillId="5" borderId="4" xfId="0" applyNumberFormat="1" applyFont="1" applyFill="1" applyBorder="1" applyAlignment="1" applyProtection="1">
      <alignment horizontal="center"/>
    </xf>
    <xf numFmtId="9" fontId="3" fillId="4" borderId="4" xfId="0" applyNumberFormat="1" applyFont="1" applyFill="1" applyBorder="1" applyAlignment="1" applyProtection="1">
      <alignment horizontal="center"/>
    </xf>
    <xf numFmtId="0" fontId="5" fillId="0" borderId="0" xfId="0" applyFont="1"/>
    <xf numFmtId="0" fontId="1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2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7" fillId="2" borderId="0" xfId="0" applyFont="1" applyFill="1" applyBorder="1"/>
    <xf numFmtId="0" fontId="19" fillId="6" borderId="1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6" borderId="5" xfId="0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1" fontId="11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64" fontId="0" fillId="2" borderId="0" xfId="0" applyNumberFormat="1" applyFill="1" applyBorder="1"/>
    <xf numFmtId="164" fontId="5" fillId="0" borderId="0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0" fillId="0" borderId="0" xfId="0" applyFont="1" applyAlignment="1" applyProtection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9" fontId="5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165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166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wrapText="1"/>
    </xf>
    <xf numFmtId="166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 applyAlignment="1" applyProtection="1">
      <alignment horizontal="center"/>
    </xf>
    <xf numFmtId="166" fontId="5" fillId="7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>
      <alignment horizontal="center"/>
    </xf>
    <xf numFmtId="166" fontId="5" fillId="7" borderId="0" xfId="0" applyNumberFormat="1" applyFont="1" applyFill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165" fontId="5" fillId="7" borderId="0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0" fillId="7" borderId="0" xfId="0" applyFill="1"/>
    <xf numFmtId="1" fontId="1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/>
    <xf numFmtId="1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/>
    <xf numFmtId="1" fontId="7" fillId="5" borderId="0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textRotation="45" wrapText="1"/>
    </xf>
    <xf numFmtId="165" fontId="1" fillId="4" borderId="1" xfId="0" applyNumberFormat="1" applyFont="1" applyFill="1" applyBorder="1" applyAlignment="1">
      <alignment horizontal="center" textRotation="45"/>
    </xf>
    <xf numFmtId="0" fontId="1" fillId="4" borderId="0" xfId="0" applyFont="1" applyFill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49" fontId="1" fillId="4" borderId="0" xfId="0" applyNumberFormat="1" applyFont="1" applyFill="1" applyAlignment="1">
      <alignment horizontal="center"/>
    </xf>
    <xf numFmtId="165" fontId="1" fillId="4" borderId="24" xfId="0" applyNumberFormat="1" applyFont="1" applyFill="1" applyBorder="1" applyAlignment="1">
      <alignment horizontal="center" textRotation="45"/>
    </xf>
    <xf numFmtId="0" fontId="5" fillId="3" borderId="1" xfId="0" applyFont="1" applyFill="1" applyBorder="1" applyAlignment="1" applyProtection="1">
      <alignment horizontal="center"/>
      <protection locked="0"/>
    </xf>
    <xf numFmtId="14" fontId="1" fillId="4" borderId="0" xfId="0" applyNumberFormat="1" applyFont="1" applyFill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4" fontId="1" fillId="4" borderId="7" xfId="0" applyNumberFormat="1" applyFont="1" applyFill="1" applyBorder="1" applyAlignment="1">
      <alignment horizontal="center"/>
    </xf>
    <xf numFmtId="14" fontId="0" fillId="0" borderId="0" xfId="0" applyNumberFormat="1"/>
    <xf numFmtId="14" fontId="5" fillId="3" borderId="1" xfId="0" applyNumberFormat="1" applyFont="1" applyFill="1" applyBorder="1" applyAlignment="1" applyProtection="1">
      <alignment horizontal="center"/>
      <protection locked="0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" fontId="5" fillId="3" borderId="1" xfId="0" applyNumberFormat="1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9" fillId="6" borderId="7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left"/>
      <protection locked="0"/>
    </xf>
    <xf numFmtId="0" fontId="7" fillId="6" borderId="27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center"/>
    </xf>
    <xf numFmtId="0" fontId="19" fillId="6" borderId="31" xfId="0" applyFont="1" applyFill="1" applyBorder="1" applyAlignment="1" applyProtection="1">
      <alignment horizontal="center"/>
      <protection locked="0"/>
    </xf>
    <xf numFmtId="0" fontId="11" fillId="7" borderId="32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5" fillId="6" borderId="33" xfId="0" applyFont="1" applyFill="1" applyBorder="1" applyAlignment="1" applyProtection="1">
      <alignment horizontal="left"/>
      <protection locked="0"/>
    </xf>
    <xf numFmtId="0" fontId="7" fillId="6" borderId="33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14" fillId="2" borderId="35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7" fillId="6" borderId="36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>
      <alignment horizontal="center"/>
    </xf>
    <xf numFmtId="0" fontId="19" fillId="6" borderId="13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left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11" fillId="7" borderId="1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19" fillId="6" borderId="33" xfId="0" applyFont="1" applyFill="1" applyBorder="1" applyAlignment="1" applyProtection="1">
      <alignment horizontal="center"/>
      <protection locked="0"/>
    </xf>
    <xf numFmtId="0" fontId="14" fillId="2" borderId="33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5" fillId="5" borderId="41" xfId="0" applyFont="1" applyFill="1" applyBorder="1" applyAlignment="1">
      <alignment horizontal="center"/>
    </xf>
    <xf numFmtId="0" fontId="19" fillId="6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1" fontId="7" fillId="7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/>
    <xf numFmtId="0" fontId="0" fillId="0" borderId="13" xfId="0" applyBorder="1" applyAlignment="1"/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5" borderId="25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8" fillId="3" borderId="1" xfId="1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</xf>
    <xf numFmtId="2" fontId="10" fillId="0" borderId="11" xfId="0" applyNumberFormat="1" applyFont="1" applyBorder="1" applyAlignment="1" applyProtection="1">
      <alignment horizontal="center"/>
    </xf>
    <xf numFmtId="2" fontId="10" fillId="0" borderId="12" xfId="0" applyNumberFormat="1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98">
    <dxf>
      <font>
        <b/>
        <i val="0"/>
        <color auto="1"/>
      </font>
      <fill>
        <patternFill>
          <bgColor rgb="FFFFC000"/>
        </patternFill>
      </fill>
    </dxf>
    <dxf>
      <font>
        <b/>
        <i/>
        <color rgb="FFFF0000"/>
      </font>
    </dxf>
    <dxf>
      <font>
        <b/>
        <i val="0"/>
        <color theme="3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informatie@ceesdeboer.e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19050</xdr:rowOff>
    </xdr:from>
    <xdr:to>
      <xdr:col>12</xdr:col>
      <xdr:colOff>381000</xdr:colOff>
      <xdr:row>27</xdr:row>
      <xdr:rowOff>38101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"/>
          <a:ext cx="7505701" cy="44005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250886</xdr:colOff>
      <xdr:row>7</xdr:row>
      <xdr:rowOff>140723</xdr:rowOff>
    </xdr:from>
    <xdr:to>
      <xdr:col>13</xdr:col>
      <xdr:colOff>512302</xdr:colOff>
      <xdr:row>9</xdr:row>
      <xdr:rowOff>73574</xdr:rowOff>
    </xdr:to>
    <xdr:sp macro="" textlink="">
      <xdr:nvSpPr>
        <xdr:cNvPr id="4" name="PIJL-RECHTS 3"/>
        <xdr:cNvSpPr/>
      </xdr:nvSpPr>
      <xdr:spPr>
        <a:xfrm rot="10084350">
          <a:off x="2079686" y="1274198"/>
          <a:ext cx="6357416" cy="256701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nl-NL"/>
        </a:p>
      </xdr:txBody>
    </xdr:sp>
    <xdr:clientData/>
  </xdr:twoCellAnchor>
  <xdr:twoCellAnchor>
    <xdr:from>
      <xdr:col>12</xdr:col>
      <xdr:colOff>318747</xdr:colOff>
      <xdr:row>17</xdr:row>
      <xdr:rowOff>102074</xdr:rowOff>
    </xdr:from>
    <xdr:to>
      <xdr:col>13</xdr:col>
      <xdr:colOff>502725</xdr:colOff>
      <xdr:row>18</xdr:row>
      <xdr:rowOff>143213</xdr:rowOff>
    </xdr:to>
    <xdr:sp macro="" textlink="">
      <xdr:nvSpPr>
        <xdr:cNvPr id="5" name="PIJL-RECHTS 4"/>
        <xdr:cNvSpPr/>
      </xdr:nvSpPr>
      <xdr:spPr>
        <a:xfrm rot="10556055">
          <a:off x="7633947" y="2854799"/>
          <a:ext cx="793578" cy="203064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nl-NL"/>
        </a:p>
      </xdr:txBody>
    </xdr:sp>
    <xdr:clientData/>
  </xdr:twoCellAnchor>
  <xdr:twoCellAnchor editAs="oneCell">
    <xdr:from>
      <xdr:col>15</xdr:col>
      <xdr:colOff>133350</xdr:colOff>
      <xdr:row>22</xdr:row>
      <xdr:rowOff>9525</xdr:rowOff>
    </xdr:from>
    <xdr:to>
      <xdr:col>16</xdr:col>
      <xdr:colOff>499110</xdr:colOff>
      <xdr:row>26</xdr:row>
      <xdr:rowOff>93345</xdr:rowOff>
    </xdr:to>
    <xdr:pic>
      <xdr:nvPicPr>
        <xdr:cNvPr id="6" name="Afbeelding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3743325"/>
          <a:ext cx="975360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115660</xdr:colOff>
      <xdr:row>29</xdr:row>
      <xdr:rowOff>134368</xdr:rowOff>
    </xdr:from>
    <xdr:to>
      <xdr:col>17</xdr:col>
      <xdr:colOff>47209</xdr:colOff>
      <xdr:row>38</xdr:row>
      <xdr:rowOff>224854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8504" y="6373243"/>
          <a:ext cx="3822247" cy="287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318633</xdr:colOff>
      <xdr:row>38</xdr:row>
      <xdr:rowOff>59533</xdr:rowOff>
    </xdr:from>
    <xdr:to>
      <xdr:col>39</xdr:col>
      <xdr:colOff>250030</xdr:colOff>
      <xdr:row>48</xdr:row>
      <xdr:rowOff>190501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477" y="6203158"/>
          <a:ext cx="3038928" cy="2393156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5</xdr:row>
      <xdr:rowOff>38100</xdr:rowOff>
    </xdr:from>
    <xdr:to>
      <xdr:col>16</xdr:col>
      <xdr:colOff>476250</xdr:colOff>
      <xdr:row>13</xdr:row>
      <xdr:rowOff>104775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1752600"/>
          <a:ext cx="2314575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esdeboer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C4:R30"/>
  <sheetViews>
    <sheetView showGridLines="0" showRowColHeaders="0" zoomScale="90" zoomScaleNormal="90" workbookViewId="0">
      <selection activeCell="S24" sqref="S24"/>
    </sheetView>
  </sheetViews>
  <sheetFormatPr defaultRowHeight="12.75" x14ac:dyDescent="0.2"/>
  <cols>
    <col min="1" max="16384" width="9.140625" style="110"/>
  </cols>
  <sheetData>
    <row r="4" spans="15:15" x14ac:dyDescent="0.2">
      <c r="O4" s="109" t="s">
        <v>92</v>
      </c>
    </row>
    <row r="5" spans="15:15" x14ac:dyDescent="0.2">
      <c r="O5" s="109"/>
    </row>
    <row r="6" spans="15:15" x14ac:dyDescent="0.2">
      <c r="O6" s="109" t="s">
        <v>93</v>
      </c>
    </row>
    <row r="7" spans="15:15" x14ac:dyDescent="0.2">
      <c r="O7" s="109"/>
    </row>
    <row r="8" spans="15:15" x14ac:dyDescent="0.2">
      <c r="O8" s="109" t="s">
        <v>94</v>
      </c>
    </row>
    <row r="17" spans="3:18" x14ac:dyDescent="0.2">
      <c r="O17" s="110" t="s">
        <v>95</v>
      </c>
    </row>
    <row r="18" spans="3:18" x14ac:dyDescent="0.2">
      <c r="O18" s="110" t="s">
        <v>96</v>
      </c>
    </row>
    <row r="19" spans="3:18" x14ac:dyDescent="0.2">
      <c r="O19" s="110" t="s">
        <v>97</v>
      </c>
    </row>
    <row r="21" spans="3:18" ht="13.5" thickBot="1" x14ac:dyDescent="0.25"/>
    <row r="22" spans="3:18" x14ac:dyDescent="0.2">
      <c r="O22" s="112"/>
      <c r="P22" s="113"/>
      <c r="Q22" s="113"/>
      <c r="R22" s="114"/>
    </row>
    <row r="23" spans="3:18" x14ac:dyDescent="0.2">
      <c r="O23" s="115"/>
      <c r="P23" s="100"/>
      <c r="Q23" s="100"/>
      <c r="R23" s="116"/>
    </row>
    <row r="24" spans="3:18" x14ac:dyDescent="0.2">
      <c r="O24" s="115"/>
      <c r="P24" s="100"/>
      <c r="Q24" s="100"/>
      <c r="R24" s="116"/>
    </row>
    <row r="25" spans="3:18" x14ac:dyDescent="0.2">
      <c r="O25" s="115"/>
      <c r="P25" s="100"/>
      <c r="Q25" s="100"/>
      <c r="R25" s="116"/>
    </row>
    <row r="26" spans="3:18" x14ac:dyDescent="0.2">
      <c r="O26" s="115"/>
      <c r="P26" s="100"/>
      <c r="Q26" s="100"/>
      <c r="R26" s="116"/>
    </row>
    <row r="27" spans="3:18" x14ac:dyDescent="0.2">
      <c r="O27" s="115"/>
      <c r="P27" s="100"/>
      <c r="Q27" s="100"/>
      <c r="R27" s="116"/>
    </row>
    <row r="28" spans="3:18" x14ac:dyDescent="0.2">
      <c r="O28" s="267" t="s">
        <v>99</v>
      </c>
      <c r="P28" s="268"/>
      <c r="Q28" s="268"/>
      <c r="R28" s="269"/>
    </row>
    <row r="29" spans="3:18" ht="13.5" thickBot="1" x14ac:dyDescent="0.25">
      <c r="O29" s="270" t="s">
        <v>100</v>
      </c>
      <c r="P29" s="271"/>
      <c r="Q29" s="271"/>
      <c r="R29" s="272"/>
    </row>
    <row r="30" spans="3:18" ht="14.25" x14ac:dyDescent="0.2">
      <c r="C30" s="111"/>
    </row>
  </sheetData>
  <sheetProtection password="E96A" sheet="1" objects="1" scenarios="1" selectLockedCells="1" selectUnlockedCells="1"/>
  <mergeCells count="2">
    <mergeCell ref="O28:R28"/>
    <mergeCell ref="O29:R29"/>
  </mergeCells>
  <pageMargins left="0.7" right="0.7" top="0.75" bottom="0.75" header="0.3" footer="0.3"/>
  <pageSetup paperSize="9" scale="4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B1:DC475"/>
  <sheetViews>
    <sheetView showGridLines="0" zoomScale="80" zoomScaleNormal="80" workbookViewId="0">
      <pane xSplit="9" ySplit="3" topLeftCell="J7" activePane="bottomRight" state="frozen"/>
      <selection pane="topRight" activeCell="J1" sqref="J1"/>
      <selection pane="bottomLeft" activeCell="A4" sqref="A4"/>
      <selection pane="bottomRight" activeCell="V10" sqref="V10"/>
    </sheetView>
  </sheetViews>
  <sheetFormatPr defaultRowHeight="26.25" x14ac:dyDescent="0.4"/>
  <cols>
    <col min="1" max="1" width="9.140625" style="11"/>
    <col min="2" max="2" width="9.42578125" style="2" customWidth="1"/>
    <col min="3" max="3" width="9.42578125" style="61" customWidth="1"/>
    <col min="4" max="4" width="48.85546875" style="60" hidden="1" customWidth="1"/>
    <col min="5" max="6" width="9.42578125" style="24" hidden="1" customWidth="1"/>
    <col min="7" max="7" width="17.85546875" style="24" hidden="1" customWidth="1"/>
    <col min="8" max="8" width="31.85546875" style="11" bestFit="1" customWidth="1"/>
    <col min="9" max="9" width="11.85546875" style="14" bestFit="1" customWidth="1"/>
    <col min="10" max="10" width="12.42578125" style="11" customWidth="1"/>
    <col min="11" max="11" width="17.7109375" style="11" customWidth="1"/>
    <col min="12" max="12" width="7.42578125" style="91" bestFit="1" customWidth="1"/>
    <col min="13" max="13" width="6.42578125" style="91" bestFit="1" customWidth="1"/>
    <col min="14" max="14" width="6.42578125" style="11" customWidth="1"/>
    <col min="15" max="15" width="11.7109375" style="11" bestFit="1" customWidth="1"/>
    <col min="16" max="16" width="14.140625" style="11" customWidth="1"/>
    <col min="17" max="17" width="12" style="11" customWidth="1"/>
    <col min="18" max="18" width="6.42578125" style="14" customWidth="1"/>
    <col min="19" max="19" width="9.140625" style="11" hidden="1" customWidth="1"/>
    <col min="20" max="20" width="26.28515625" style="11" bestFit="1" customWidth="1"/>
    <col min="21" max="21" width="3.42578125" style="11" hidden="1" customWidth="1"/>
    <col min="22" max="22" width="11.85546875" style="11" bestFit="1" customWidth="1"/>
    <col min="23" max="23" width="17.7109375" style="11" customWidth="1"/>
    <col min="24" max="24" width="6.42578125" style="11" bestFit="1" customWidth="1"/>
    <col min="25" max="25" width="7.42578125" style="95" bestFit="1" customWidth="1"/>
    <col min="26" max="26" width="6.42578125" style="95" bestFit="1" customWidth="1"/>
    <col min="27" max="27" width="7.42578125" style="11" customWidth="1"/>
    <col min="28" max="28" width="7.42578125" style="11" hidden="1" customWidth="1"/>
    <col min="29" max="29" width="22.42578125" style="11" bestFit="1" customWidth="1"/>
    <col min="30" max="30" width="3.5703125" style="11" hidden="1" customWidth="1"/>
    <col min="31" max="31" width="11.85546875" style="11" bestFit="1" customWidth="1"/>
    <col min="32" max="32" width="17.7109375" style="13" customWidth="1"/>
    <col min="33" max="33" width="6.42578125" style="11" bestFit="1" customWidth="1"/>
    <col min="34" max="34" width="7.42578125" style="14" bestFit="1" customWidth="1"/>
    <col min="35" max="35" width="6.42578125" style="14" bestFit="1" customWidth="1"/>
    <col min="36" max="36" width="9.140625" style="11"/>
    <col min="37" max="37" width="9.140625" style="11" hidden="1" customWidth="1"/>
    <col min="38" max="38" width="20.7109375" style="11" customWidth="1"/>
    <col min="39" max="39" width="3" style="11" hidden="1" customWidth="1"/>
    <col min="40" max="40" width="10.140625" style="11" bestFit="1" customWidth="1"/>
    <col min="41" max="41" width="17.7109375" style="11" customWidth="1"/>
    <col min="42" max="42" width="6.42578125" style="11" bestFit="1" customWidth="1"/>
    <col min="43" max="44" width="6.42578125" style="11" customWidth="1"/>
    <col min="45" max="45" width="9" style="11" customWidth="1"/>
    <col min="46" max="46" width="9.28515625" style="11" hidden="1" customWidth="1"/>
    <col min="47" max="47" width="26.28515625" style="11" bestFit="1" customWidth="1"/>
    <col min="48" max="48" width="2.85546875" style="11" hidden="1" customWidth="1"/>
    <col min="49" max="49" width="10.140625" style="11" bestFit="1" customWidth="1"/>
    <col min="50" max="50" width="17.7109375" style="11" customWidth="1"/>
    <col min="51" max="51" width="6.42578125" style="11" bestFit="1" customWidth="1"/>
    <col min="52" max="53" width="6.42578125" style="11" customWidth="1"/>
    <col min="54" max="54" width="9.140625" style="11"/>
    <col min="55" max="55" width="9.140625" style="11" hidden="1" customWidth="1"/>
    <col min="56" max="56" width="26.28515625" style="11" customWidth="1"/>
    <col min="57" max="57" width="3.42578125" style="11" hidden="1" customWidth="1"/>
    <col min="58" max="58" width="10.140625" style="11" customWidth="1"/>
    <col min="59" max="59" width="17.7109375" style="11" customWidth="1"/>
    <col min="60" max="60" width="6.42578125" style="11" customWidth="1"/>
    <col min="61" max="62" width="6.42578125" style="91" customWidth="1"/>
    <col min="63" max="63" width="7.42578125" style="11" customWidth="1"/>
    <col min="64" max="64" width="7.42578125" style="11" hidden="1" customWidth="1"/>
    <col min="65" max="65" width="26.28515625" style="11" customWidth="1"/>
    <col min="66" max="66" width="3.5703125" style="11" hidden="1" customWidth="1"/>
    <col min="67" max="67" width="10.140625" style="11" customWidth="1"/>
    <col min="68" max="68" width="17.7109375" style="13" customWidth="1"/>
    <col min="69" max="71" width="6.42578125" style="11" customWidth="1"/>
    <col min="72" max="73" width="9.140625" style="11" hidden="1" customWidth="1"/>
    <col min="74" max="74" width="26.28515625" style="11" hidden="1" customWidth="1"/>
    <col min="75" max="75" width="3" style="11" hidden="1" customWidth="1"/>
    <col min="76" max="76" width="10.5703125" style="11" hidden="1" customWidth="1"/>
    <col min="77" max="77" width="17.7109375" style="11" hidden="1" customWidth="1"/>
    <col min="78" max="80" width="6.42578125" style="11" hidden="1" customWidth="1"/>
    <col min="81" max="81" width="9.140625" style="11" hidden="1" customWidth="1"/>
    <col min="82" max="82" width="9.28515625" style="11" hidden="1" customWidth="1"/>
    <col min="83" max="83" width="26.28515625" style="11" hidden="1" customWidth="1"/>
    <col min="84" max="84" width="2.85546875" style="11" hidden="1" customWidth="1"/>
    <col min="85" max="85" width="10.5703125" style="11" hidden="1" customWidth="1"/>
    <col min="86" max="86" width="17.7109375" style="11" hidden="1" customWidth="1"/>
    <col min="87" max="89" width="6.42578125" style="11" hidden="1" customWidth="1"/>
    <col min="90" max="91" width="9.140625" style="11" hidden="1" customWidth="1"/>
    <col min="92" max="92" width="26.28515625" style="11" hidden="1" customWidth="1"/>
    <col min="93" max="93" width="10.5703125" style="11" hidden="1" customWidth="1"/>
    <col min="94" max="94" width="17.7109375" style="11" hidden="1" customWidth="1"/>
    <col min="95" max="97" width="6.42578125" style="11" hidden="1" customWidth="1"/>
    <col min="98" max="98" width="9.140625" style="11" hidden="1" customWidth="1"/>
    <col min="99" max="99" width="9.28515625" style="11" hidden="1" customWidth="1"/>
    <col min="100" max="100" width="26.28515625" style="11" hidden="1" customWidth="1"/>
    <col min="101" max="101" width="2.85546875" style="11" hidden="1" customWidth="1"/>
    <col min="102" max="102" width="10.5703125" style="11" hidden="1" customWidth="1"/>
    <col min="103" max="103" width="17.7109375" style="11" hidden="1" customWidth="1"/>
    <col min="104" max="104" width="6.42578125" style="11" hidden="1" customWidth="1"/>
    <col min="105" max="106" width="9.140625" style="11" hidden="1" customWidth="1"/>
    <col min="107" max="107" width="2.85546875" style="11" hidden="1" customWidth="1"/>
    <col min="108" max="16384" width="9.140625" style="11"/>
  </cols>
  <sheetData>
    <row r="1" spans="2:107" ht="15.75" x14ac:dyDescent="0.25">
      <c r="C1" s="284"/>
      <c r="D1" s="285"/>
      <c r="E1" s="285"/>
      <c r="F1" s="285"/>
      <c r="G1" s="285"/>
      <c r="H1" s="285"/>
      <c r="I1" s="79"/>
      <c r="O1" s="19"/>
      <c r="P1" s="236"/>
      <c r="Q1" s="12"/>
      <c r="R1" s="237"/>
      <c r="S1" s="12"/>
      <c r="BC1" s="19"/>
    </row>
    <row r="2" spans="2:107" s="59" customFormat="1" ht="29.25" customHeight="1" x14ac:dyDescent="0.4">
      <c r="B2" s="72"/>
      <c r="C2" s="82"/>
      <c r="D2" s="83"/>
      <c r="E2" s="39"/>
      <c r="F2" s="39"/>
      <c r="G2" s="39"/>
      <c r="H2" s="275" t="s">
        <v>59</v>
      </c>
      <c r="I2" s="276"/>
      <c r="J2" s="277"/>
      <c r="K2" s="277"/>
      <c r="L2" s="278"/>
      <c r="M2" s="279"/>
      <c r="O2" s="287" t="s">
        <v>5</v>
      </c>
      <c r="P2" s="287" t="s">
        <v>38</v>
      </c>
      <c r="Q2" s="287" t="s">
        <v>43</v>
      </c>
      <c r="R2" s="238"/>
      <c r="S2" s="87"/>
      <c r="T2" s="280" t="s">
        <v>44</v>
      </c>
      <c r="U2" s="281"/>
      <c r="V2" s="281"/>
      <c r="W2" s="281"/>
      <c r="X2" s="281"/>
      <c r="Y2" s="282"/>
      <c r="Z2" s="283"/>
      <c r="AC2" s="273" t="s">
        <v>45</v>
      </c>
      <c r="AD2" s="273"/>
      <c r="AE2" s="273"/>
      <c r="AF2" s="273"/>
      <c r="AG2" s="273"/>
      <c r="AH2" s="286"/>
      <c r="AI2" s="286"/>
      <c r="AJ2" s="74"/>
      <c r="AK2" s="74"/>
      <c r="AL2" s="273" t="s">
        <v>46</v>
      </c>
      <c r="AM2" s="273"/>
      <c r="AN2" s="273"/>
      <c r="AO2" s="273"/>
      <c r="AP2" s="273"/>
      <c r="AQ2" s="286"/>
      <c r="AR2" s="286"/>
      <c r="AS2" s="74"/>
      <c r="AT2" s="74"/>
      <c r="AU2" s="273" t="s">
        <v>47</v>
      </c>
      <c r="AV2" s="273"/>
      <c r="AW2" s="273"/>
      <c r="AX2" s="273"/>
      <c r="AY2" s="273"/>
      <c r="AZ2" s="286"/>
      <c r="BA2" s="286"/>
      <c r="BB2" s="74"/>
      <c r="BC2" s="87"/>
      <c r="BD2" s="273" t="s">
        <v>48</v>
      </c>
      <c r="BE2" s="273"/>
      <c r="BF2" s="273"/>
      <c r="BG2" s="273"/>
      <c r="BH2" s="273"/>
      <c r="BI2" s="97"/>
      <c r="BJ2" s="97"/>
      <c r="BK2" s="74"/>
      <c r="BL2" s="74"/>
      <c r="BM2" s="273" t="s">
        <v>49</v>
      </c>
      <c r="BN2" s="273"/>
      <c r="BO2" s="273"/>
      <c r="BP2" s="273"/>
      <c r="BQ2" s="273"/>
      <c r="BR2" s="286"/>
      <c r="BS2" s="286"/>
      <c r="BT2" s="74"/>
      <c r="BU2" s="74"/>
      <c r="BV2" s="273" t="s">
        <v>50</v>
      </c>
      <c r="BW2" s="273"/>
      <c r="BX2" s="273"/>
      <c r="BY2" s="273"/>
      <c r="BZ2" s="273"/>
      <c r="CA2" s="286"/>
      <c r="CB2" s="286"/>
      <c r="CC2" s="74"/>
      <c r="CD2" s="74"/>
      <c r="CE2" s="273" t="s">
        <v>51</v>
      </c>
      <c r="CF2" s="273"/>
      <c r="CG2" s="273"/>
      <c r="CH2" s="273"/>
      <c r="CI2" s="273"/>
      <c r="CJ2" s="286"/>
      <c r="CK2" s="286"/>
      <c r="CL2" s="74"/>
      <c r="CM2" s="74"/>
      <c r="CN2" s="273" t="s">
        <v>52</v>
      </c>
      <c r="CO2" s="273"/>
      <c r="CP2" s="273"/>
      <c r="CQ2" s="273"/>
      <c r="CR2" s="286"/>
      <c r="CS2" s="286"/>
      <c r="CT2" s="74"/>
      <c r="CU2" s="74"/>
      <c r="CV2" s="273" t="s">
        <v>53</v>
      </c>
      <c r="CW2" s="273"/>
      <c r="CX2" s="273"/>
      <c r="CY2" s="273"/>
      <c r="CZ2" s="273"/>
      <c r="DA2" s="274"/>
      <c r="DB2" s="274"/>
      <c r="DC2" s="240"/>
    </row>
    <row r="3" spans="2:107" s="59" customFormat="1" ht="62.25" customHeight="1" thickBot="1" x14ac:dyDescent="0.45">
      <c r="B3" s="204" t="s">
        <v>42</v>
      </c>
      <c r="C3" s="235" t="s">
        <v>36</v>
      </c>
      <c r="D3" s="83"/>
      <c r="E3" s="39"/>
      <c r="F3" s="39"/>
      <c r="G3" s="39"/>
      <c r="H3" s="204" t="s">
        <v>27</v>
      </c>
      <c r="I3" s="232" t="s">
        <v>88</v>
      </c>
      <c r="J3" s="199" t="s">
        <v>3</v>
      </c>
      <c r="K3" s="204" t="s">
        <v>4</v>
      </c>
      <c r="L3" s="233" t="s">
        <v>34</v>
      </c>
      <c r="M3" s="233" t="s">
        <v>35</v>
      </c>
      <c r="O3" s="288"/>
      <c r="P3" s="289"/>
      <c r="Q3" s="289"/>
      <c r="R3" s="239"/>
      <c r="S3" s="87"/>
      <c r="T3" s="76" t="s">
        <v>27</v>
      </c>
      <c r="U3" s="76" t="s">
        <v>23</v>
      </c>
      <c r="V3" s="117" t="s">
        <v>88</v>
      </c>
      <c r="W3" s="76" t="s">
        <v>4</v>
      </c>
      <c r="X3" s="76" t="s">
        <v>3</v>
      </c>
      <c r="Y3" s="96" t="s">
        <v>34</v>
      </c>
      <c r="Z3" s="96" t="s">
        <v>35</v>
      </c>
      <c r="AA3" s="35"/>
      <c r="AB3" s="35"/>
      <c r="AC3" s="76" t="s">
        <v>27</v>
      </c>
      <c r="AD3" s="76" t="s">
        <v>23</v>
      </c>
      <c r="AE3" s="117" t="s">
        <v>88</v>
      </c>
      <c r="AF3" s="76" t="s">
        <v>4</v>
      </c>
      <c r="AG3" s="76" t="s">
        <v>3</v>
      </c>
      <c r="AH3" s="96" t="s">
        <v>34</v>
      </c>
      <c r="AI3" s="96" t="s">
        <v>35</v>
      </c>
      <c r="AJ3" s="75"/>
      <c r="AK3" s="75"/>
      <c r="AL3" s="76" t="s">
        <v>27</v>
      </c>
      <c r="AM3" s="76" t="s">
        <v>24</v>
      </c>
      <c r="AN3" s="117" t="s">
        <v>88</v>
      </c>
      <c r="AO3" s="76" t="s">
        <v>4</v>
      </c>
      <c r="AP3" s="76" t="s">
        <v>3</v>
      </c>
      <c r="AQ3" s="117" t="s">
        <v>34</v>
      </c>
      <c r="AR3" s="117" t="s">
        <v>35</v>
      </c>
      <c r="AS3" s="75"/>
      <c r="AT3" s="75"/>
      <c r="AU3" s="117" t="s">
        <v>27</v>
      </c>
      <c r="AV3" s="117" t="s">
        <v>24</v>
      </c>
      <c r="AW3" s="117" t="s">
        <v>88</v>
      </c>
      <c r="AX3" s="76" t="s">
        <v>4</v>
      </c>
      <c r="AY3" s="76" t="s">
        <v>3</v>
      </c>
      <c r="AZ3" s="96" t="s">
        <v>34</v>
      </c>
      <c r="BA3" s="96" t="s">
        <v>35</v>
      </c>
      <c r="BB3" s="75"/>
      <c r="BC3" s="118"/>
      <c r="BD3" s="76" t="s">
        <v>27</v>
      </c>
      <c r="BE3" s="76" t="s">
        <v>23</v>
      </c>
      <c r="BF3" s="117" t="s">
        <v>88</v>
      </c>
      <c r="BG3" s="76" t="s">
        <v>4</v>
      </c>
      <c r="BH3" s="76" t="s">
        <v>3</v>
      </c>
      <c r="BI3" s="96" t="s">
        <v>34</v>
      </c>
      <c r="BJ3" s="96" t="s">
        <v>35</v>
      </c>
      <c r="BK3" s="75"/>
      <c r="BL3" s="75"/>
      <c r="BM3" s="76" t="s">
        <v>27</v>
      </c>
      <c r="BN3" s="76" t="s">
        <v>23</v>
      </c>
      <c r="BO3" s="117" t="s">
        <v>88</v>
      </c>
      <c r="BP3" s="76" t="s">
        <v>4</v>
      </c>
      <c r="BQ3" s="76" t="s">
        <v>3</v>
      </c>
      <c r="BR3" s="96" t="s">
        <v>34</v>
      </c>
      <c r="BS3" s="96" t="s">
        <v>35</v>
      </c>
      <c r="BT3" s="75"/>
      <c r="BU3" s="75"/>
      <c r="BV3" s="76"/>
      <c r="BW3" s="76" t="s">
        <v>24</v>
      </c>
      <c r="BX3" s="117" t="s">
        <v>88</v>
      </c>
      <c r="BY3" s="76" t="s">
        <v>4</v>
      </c>
      <c r="BZ3" s="76" t="s">
        <v>3</v>
      </c>
      <c r="CA3" s="96" t="s">
        <v>34</v>
      </c>
      <c r="CB3" s="96" t="s">
        <v>35</v>
      </c>
      <c r="CC3" s="75"/>
      <c r="CD3" s="75"/>
      <c r="CE3" s="76"/>
      <c r="CF3" s="76" t="s">
        <v>24</v>
      </c>
      <c r="CG3" s="117" t="s">
        <v>88</v>
      </c>
      <c r="CH3" s="76" t="s">
        <v>4</v>
      </c>
      <c r="CI3" s="76" t="s">
        <v>3</v>
      </c>
      <c r="CJ3" s="96" t="s">
        <v>34</v>
      </c>
      <c r="CK3" s="96" t="s">
        <v>35</v>
      </c>
      <c r="CL3" s="75"/>
      <c r="CM3" s="75"/>
      <c r="CN3" s="76"/>
      <c r="CO3" s="117" t="s">
        <v>88</v>
      </c>
      <c r="CP3" s="76" t="s">
        <v>4</v>
      </c>
      <c r="CQ3" s="76" t="s">
        <v>3</v>
      </c>
      <c r="CR3" s="96" t="s">
        <v>34</v>
      </c>
      <c r="CS3" s="96" t="s">
        <v>35</v>
      </c>
      <c r="CT3" s="75"/>
      <c r="CU3" s="75"/>
      <c r="CV3" s="76"/>
      <c r="CW3" s="76" t="s">
        <v>24</v>
      </c>
      <c r="CX3" s="117" t="s">
        <v>88</v>
      </c>
      <c r="CY3" s="76" t="s">
        <v>4</v>
      </c>
      <c r="CZ3" s="76" t="s">
        <v>3</v>
      </c>
      <c r="DA3" s="96" t="s">
        <v>34</v>
      </c>
      <c r="DB3" s="96" t="s">
        <v>35</v>
      </c>
      <c r="DC3" s="243" t="s">
        <v>24</v>
      </c>
    </row>
    <row r="4" spans="2:107" s="14" customFormat="1" ht="24.95" customHeight="1" x14ac:dyDescent="0.4">
      <c r="B4" s="206">
        <v>1</v>
      </c>
      <c r="C4" s="214" t="s">
        <v>34</v>
      </c>
      <c r="D4" s="234"/>
      <c r="E4" s="215">
        <f>IF(C4="","",IF(C4="groot",1,IF(C4="kriel",2,IF(C4,"",""))))</f>
        <v>1</v>
      </c>
      <c r="F4" s="216">
        <f>IF(C4="groot",1,0)</f>
        <v>1</v>
      </c>
      <c r="G4" s="216">
        <f>IF(C4="kriel",2,0)</f>
        <v>0</v>
      </c>
      <c r="H4" s="217" t="s">
        <v>71</v>
      </c>
      <c r="I4" s="218" t="s">
        <v>90</v>
      </c>
      <c r="J4" s="219">
        <v>1800</v>
      </c>
      <c r="K4" s="220" t="s">
        <v>195</v>
      </c>
      <c r="L4" s="221">
        <f t="shared" ref="L4:L28" si="0">IF(E4=1,IF(J4="","",J4),"")</f>
        <v>1800</v>
      </c>
      <c r="M4" s="222" t="str">
        <f t="shared" ref="M4:M28" si="1">IF(E4=2,IF(J4="","",J4),"")</f>
        <v/>
      </c>
      <c r="O4" s="20">
        <f t="shared" ref="O4:O28" si="2">IF(ISERROR(IF(X4="","",AVERAGE(X4,AG4,AP4,AY4,BH4,BQ4,BZ4,CI4,CQ4,CZ4))),"",IF(X4="","",AVERAGE(X4,AG4,AP4,AY4,BH4,BQ4,BZ4,CI4,CQ4,CZ4)))</f>
        <v>1500</v>
      </c>
      <c r="P4" s="107">
        <f>IF(eiweging!Q20="","",eiweging!Q20)</f>
        <v>48.108333333333327</v>
      </c>
      <c r="Q4" s="20">
        <f t="shared" ref="Q4:Q28" si="3">IF(ISERROR(IF(C4="","",S4+AB4+AK4+AT4+BC4+BL4+BU4+CD4+CM4+CU4)),"",IF(C4="","",S4+AB4+AK4+AT4+BC4+BL4+BU4+CD4+CM4+CU4))</f>
        <v>2</v>
      </c>
      <c r="R4" s="88"/>
      <c r="S4" s="88">
        <f>IF(X4="",0,1)</f>
        <v>1</v>
      </c>
      <c r="T4" s="81" t="s">
        <v>71</v>
      </c>
      <c r="U4" s="70"/>
      <c r="V4" s="80" t="s">
        <v>90</v>
      </c>
      <c r="W4" s="120" t="s">
        <v>196</v>
      </c>
      <c r="X4" s="70">
        <v>1500</v>
      </c>
      <c r="Y4" s="92">
        <f>IF($E4=1,IF(X4="","",X4),"")</f>
        <v>1500</v>
      </c>
      <c r="Z4" s="92" t="str">
        <f>IF($E4=2,IF(X4="","",X4),"")</f>
        <v/>
      </c>
      <c r="AB4" s="64">
        <f>IF(AG4="",0,1)</f>
        <v>1</v>
      </c>
      <c r="AC4" s="81" t="s">
        <v>72</v>
      </c>
      <c r="AD4" s="70"/>
      <c r="AE4" s="80" t="s">
        <v>90</v>
      </c>
      <c r="AF4" s="120" t="s">
        <v>197</v>
      </c>
      <c r="AG4" s="70">
        <v>1500</v>
      </c>
      <c r="AH4" s="92">
        <f t="shared" ref="AH4:AH28" si="4">IF($E4=1,IF(AG4="","",AG4),"")</f>
        <v>1500</v>
      </c>
      <c r="AI4" s="92" t="str">
        <f>IF($E4=2,IF(AG4="","",AG4),"")</f>
        <v/>
      </c>
      <c r="AJ4" s="85"/>
      <c r="AK4" s="88">
        <f>IF(AP4="",0,1)</f>
        <v>0</v>
      </c>
      <c r="AL4" s="81"/>
      <c r="AM4" s="70"/>
      <c r="AN4" s="80"/>
      <c r="AO4" s="120"/>
      <c r="AP4" s="70"/>
      <c r="AQ4" s="73" t="str">
        <f>IF($E4=1,IF(AP4="","",AP4),"")</f>
        <v/>
      </c>
      <c r="AR4" s="73" t="str">
        <f>IF($E4=2,IF(AP4="","",AP4),"")</f>
        <v/>
      </c>
      <c r="AS4" s="85"/>
      <c r="AT4" s="88">
        <f>IF(AY4="",0,1)</f>
        <v>0</v>
      </c>
      <c r="AU4" s="81"/>
      <c r="AV4" s="70"/>
      <c r="AW4" s="80"/>
      <c r="AX4" s="120"/>
      <c r="AY4" s="70"/>
      <c r="AZ4" s="92" t="str">
        <f>IF($E4=1,IF(AY4="","",AY4),"")</f>
        <v/>
      </c>
      <c r="BA4" s="92" t="str">
        <f>IF($E4=2,IF(AY4="","",AY4),"")</f>
        <v/>
      </c>
      <c r="BB4" s="85"/>
      <c r="BC4" s="88">
        <f>IF(BH4="",0,1)</f>
        <v>0</v>
      </c>
      <c r="BD4" s="81"/>
      <c r="BE4" s="70"/>
      <c r="BF4" s="80"/>
      <c r="BG4" s="70"/>
      <c r="BH4" s="70"/>
      <c r="BI4" s="92" t="str">
        <f>IF($E4=1,IF(BH4="","",BH4),"")</f>
        <v/>
      </c>
      <c r="BJ4" s="92" t="str">
        <f>IF($E4=2,IF(BH4="","",BH4),"")</f>
        <v/>
      </c>
      <c r="BK4" s="85"/>
      <c r="BL4" s="88">
        <f>IF(BQ4="",0,1)</f>
        <v>0</v>
      </c>
      <c r="BM4" s="81"/>
      <c r="BN4" s="70"/>
      <c r="BO4" s="80"/>
      <c r="BP4" s="70"/>
      <c r="BQ4" s="70"/>
      <c r="BR4" s="92" t="str">
        <f>IF($E4=1,IF(BQ4="","",BQ4),"")</f>
        <v/>
      </c>
      <c r="BS4" s="92" t="str">
        <f>IF($E4=2,IF(BQ4="","",BQ4),"")</f>
        <v/>
      </c>
      <c r="BT4" s="85"/>
      <c r="BU4" s="88">
        <f>IF(BZ4="",0,1)</f>
        <v>0</v>
      </c>
      <c r="BV4" s="81"/>
      <c r="BW4" s="70"/>
      <c r="BX4" s="80"/>
      <c r="BY4" s="70"/>
      <c r="BZ4" s="70"/>
      <c r="CA4" s="92" t="str">
        <f>IF($E4=1,IF(BZ4="","",BZ4),"")</f>
        <v/>
      </c>
      <c r="CB4" s="92" t="str">
        <f>IF($E4=2,IF(BZ4="","",BZ4),"")</f>
        <v/>
      </c>
      <c r="CC4" s="85"/>
      <c r="CD4" s="88">
        <f>IF(CI4="",0,1)</f>
        <v>0</v>
      </c>
      <c r="CE4" s="81"/>
      <c r="CF4" s="70"/>
      <c r="CG4" s="80"/>
      <c r="CH4" s="70"/>
      <c r="CI4" s="70"/>
      <c r="CJ4" s="92" t="str">
        <f>IF($E4=1,IF(CI4="","",CI4),"")</f>
        <v/>
      </c>
      <c r="CK4" s="92" t="str">
        <f>IF($E4=2,IF(CI4="","",CI4),"")</f>
        <v/>
      </c>
      <c r="CL4" s="85"/>
      <c r="CM4" s="88">
        <f>IF(CQ4="",0,1)</f>
        <v>0</v>
      </c>
      <c r="CN4" s="81"/>
      <c r="CO4" s="80"/>
      <c r="CP4" s="70"/>
      <c r="CQ4" s="70"/>
      <c r="CR4" s="92" t="str">
        <f>IF($E4=1,IF(CQ4="","",CQ4),"")</f>
        <v/>
      </c>
      <c r="CS4" s="92" t="str">
        <f>IF($E4=2,IF(CQ4="","",CQ4),"")</f>
        <v/>
      </c>
      <c r="CT4" s="85"/>
      <c r="CU4" s="88">
        <f>IF(CZ4="",0,1)</f>
        <v>0</v>
      </c>
      <c r="CV4" s="81"/>
      <c r="CW4" s="70"/>
      <c r="CX4" s="80"/>
      <c r="CY4" s="70"/>
      <c r="CZ4" s="70"/>
      <c r="DA4" s="92" t="str">
        <f>IF($E4=1,IF(CZ4="","",CZ4),"")</f>
        <v/>
      </c>
      <c r="DB4" s="92" t="str">
        <f>IF($E4=2,IF(CZ4="","",CZ4),"")</f>
        <v/>
      </c>
      <c r="DC4" s="241"/>
    </row>
    <row r="5" spans="2:107" s="14" customFormat="1" ht="24.95" customHeight="1" x14ac:dyDescent="0.4">
      <c r="B5" s="207">
        <v>2</v>
      </c>
      <c r="C5" s="203" t="s">
        <v>34</v>
      </c>
      <c r="D5" s="83" t="s">
        <v>34</v>
      </c>
      <c r="E5" s="84">
        <f t="shared" ref="E5:E28" si="5">IF(C5="","",IF(C5="groot",1,IF(C5="kriel",2,IF(C5,"",""))))</f>
        <v>1</v>
      </c>
      <c r="F5" s="39">
        <f t="shared" ref="F5:F28" si="6">IF(C5="groot",1,0)</f>
        <v>1</v>
      </c>
      <c r="G5" s="39">
        <f t="shared" ref="G5:G28" si="7">IF(C5="kriel",2,0)</f>
        <v>0</v>
      </c>
      <c r="H5" s="174" t="s">
        <v>66</v>
      </c>
      <c r="I5" s="80" t="s">
        <v>90</v>
      </c>
      <c r="J5" s="200">
        <v>1800</v>
      </c>
      <c r="K5" s="121" t="s">
        <v>198</v>
      </c>
      <c r="L5" s="92">
        <f t="shared" si="0"/>
        <v>1800</v>
      </c>
      <c r="M5" s="223" t="str">
        <f t="shared" si="1"/>
        <v/>
      </c>
      <c r="O5" s="20">
        <f t="shared" si="2"/>
        <v>1500</v>
      </c>
      <c r="P5" s="107">
        <f>IF(eiweging!Y20="","",eiweging!Y20)</f>
        <v>36.96875</v>
      </c>
      <c r="Q5" s="20">
        <f t="shared" si="3"/>
        <v>3</v>
      </c>
      <c r="R5" s="88"/>
      <c r="S5" s="88">
        <f t="shared" ref="S5:S28" si="8">IF(X5="",0,1)</f>
        <v>1</v>
      </c>
      <c r="T5" s="81" t="s">
        <v>74</v>
      </c>
      <c r="U5" s="70"/>
      <c r="V5" s="80" t="s">
        <v>90</v>
      </c>
      <c r="W5" s="120" t="s">
        <v>199</v>
      </c>
      <c r="X5" s="70">
        <v>1500</v>
      </c>
      <c r="Y5" s="92">
        <f t="shared" ref="Y5:Y28" si="9">IF($E5=1,IF(X5="","",X5),"")</f>
        <v>1500</v>
      </c>
      <c r="Z5" s="92" t="str">
        <f t="shared" ref="Z5:Z28" si="10">IF($E5=2,IF(X5="","",X5),"")</f>
        <v/>
      </c>
      <c r="AB5" s="64">
        <f t="shared" ref="AB5:AB28" si="11">IF(AG5="",0,1)</f>
        <v>1</v>
      </c>
      <c r="AC5" s="81" t="s">
        <v>74</v>
      </c>
      <c r="AD5" s="70"/>
      <c r="AE5" s="80" t="s">
        <v>90</v>
      </c>
      <c r="AF5" s="120" t="s">
        <v>200</v>
      </c>
      <c r="AG5" s="70">
        <v>1500</v>
      </c>
      <c r="AH5" s="92">
        <f t="shared" si="4"/>
        <v>1500</v>
      </c>
      <c r="AI5" s="92" t="str">
        <f t="shared" ref="AI5:AI28" si="12">IF($E5=2,IF(AG5="","",AG5),"")</f>
        <v/>
      </c>
      <c r="AJ5" s="85"/>
      <c r="AK5" s="88">
        <f t="shared" ref="AK5:AK28" si="13">IF(AP5="",0,1)</f>
        <v>1</v>
      </c>
      <c r="AL5" s="81" t="s">
        <v>117</v>
      </c>
      <c r="AM5" s="70"/>
      <c r="AN5" s="80" t="s">
        <v>90</v>
      </c>
      <c r="AO5" s="120" t="s">
        <v>201</v>
      </c>
      <c r="AP5" s="70">
        <v>1500</v>
      </c>
      <c r="AQ5" s="73">
        <f t="shared" ref="AQ5:AQ28" si="14">IF($E5=1,IF(AP5="","",AP5),"")</f>
        <v>1500</v>
      </c>
      <c r="AR5" s="73" t="str">
        <f t="shared" ref="AR5:AR28" si="15">IF($E5=2,IF(AP5="","",AP5),"")</f>
        <v/>
      </c>
      <c r="AS5" s="85"/>
      <c r="AT5" s="88">
        <f t="shared" ref="AT5:AT28" si="16">IF(AY5="",0,1)</f>
        <v>0</v>
      </c>
      <c r="AU5" s="81"/>
      <c r="AV5" s="70"/>
      <c r="AW5" s="80"/>
      <c r="AX5" s="120"/>
      <c r="AY5" s="70"/>
      <c r="AZ5" s="92" t="str">
        <f t="shared" ref="AZ5:AZ28" si="17">IF($E5=1,IF(AY5="","",AY5),"")</f>
        <v/>
      </c>
      <c r="BA5" s="92" t="str">
        <f t="shared" ref="BA5:BA17" si="18">IF($E5=2,IF(AY5="","",AY5),"")</f>
        <v/>
      </c>
      <c r="BB5" s="85"/>
      <c r="BC5" s="88">
        <f t="shared" ref="BC5:BC28" si="19">IF(BH5="",0,1)</f>
        <v>0</v>
      </c>
      <c r="BD5" s="81"/>
      <c r="BE5" s="70"/>
      <c r="BF5" s="80"/>
      <c r="BG5" s="70"/>
      <c r="BH5" s="70"/>
      <c r="BI5" s="92" t="str">
        <f t="shared" ref="BI5:BI28" si="20">IF($E5=1,IF(BH5="","",BH5),"")</f>
        <v/>
      </c>
      <c r="BJ5" s="92" t="str">
        <f t="shared" ref="BJ5:BJ28" si="21">IF($E5=2,IF(BH5="","",BH5),"")</f>
        <v/>
      </c>
      <c r="BK5" s="85"/>
      <c r="BL5" s="88">
        <f t="shared" ref="BL5:BL28" si="22">IF(BQ5="",0,1)</f>
        <v>0</v>
      </c>
      <c r="BM5" s="81"/>
      <c r="BN5" s="70"/>
      <c r="BO5" s="80"/>
      <c r="BP5" s="22"/>
      <c r="BQ5" s="70"/>
      <c r="BR5" s="92" t="str">
        <f t="shared" ref="BR5:BR28" si="23">IF($E5=1,IF(BQ5="","",BQ5),"")</f>
        <v/>
      </c>
      <c r="BS5" s="92" t="str">
        <f t="shared" ref="BS5:BS28" si="24">IF($E5=2,IF(BQ5="","",BQ5),"")</f>
        <v/>
      </c>
      <c r="BT5" s="85"/>
      <c r="BU5" s="88">
        <f t="shared" ref="BU5:BU28" si="25">IF(BZ5="",0,1)</f>
        <v>0</v>
      </c>
      <c r="BV5" s="81"/>
      <c r="BW5" s="70"/>
      <c r="BX5" s="80"/>
      <c r="BY5" s="70"/>
      <c r="BZ5" s="70"/>
      <c r="CA5" s="92" t="str">
        <f t="shared" ref="CA5:CA28" si="26">IF($E5=1,IF(BZ5="","",BZ5),"")</f>
        <v/>
      </c>
      <c r="CB5" s="92" t="str">
        <f t="shared" ref="CB5:CB28" si="27">IF($E5=2,IF(BZ5="","",BZ5),"")</f>
        <v/>
      </c>
      <c r="CC5" s="85"/>
      <c r="CD5" s="88">
        <f t="shared" ref="CD5:CD28" si="28">IF(CI5="",0,1)</f>
        <v>0</v>
      </c>
      <c r="CE5" s="81"/>
      <c r="CF5" s="70"/>
      <c r="CG5" s="80"/>
      <c r="CH5" s="70"/>
      <c r="CI5" s="70"/>
      <c r="CJ5" s="92" t="str">
        <f t="shared" ref="CJ5:CJ28" si="29">IF($E5=1,IF(CI5="","",CI5),"")</f>
        <v/>
      </c>
      <c r="CK5" s="92" t="str">
        <f t="shared" ref="CK5:CK28" si="30">IF($E5=2,IF(CI5="","",CI5),"")</f>
        <v/>
      </c>
      <c r="CL5" s="85"/>
      <c r="CM5" s="88">
        <f t="shared" ref="CM5:CM28" si="31">IF(CQ5="",0,1)</f>
        <v>0</v>
      </c>
      <c r="CN5" s="81"/>
      <c r="CO5" s="80"/>
      <c r="CP5" s="70"/>
      <c r="CQ5" s="70"/>
      <c r="CR5" s="92" t="str">
        <f t="shared" ref="CR5:CR28" si="32">IF($E5=1,IF(CQ5="","",CQ5),"")</f>
        <v/>
      </c>
      <c r="CS5" s="92" t="str">
        <f t="shared" ref="CS5:CS28" si="33">IF($E5=2,IF(CQ5="","",CQ5),"")</f>
        <v/>
      </c>
      <c r="CT5" s="85"/>
      <c r="CU5" s="88">
        <f t="shared" ref="CU5:CU28" si="34">IF(CZ5="",0,1)</f>
        <v>0</v>
      </c>
      <c r="CV5" s="81"/>
      <c r="CW5" s="70"/>
      <c r="CX5" s="80"/>
      <c r="CY5" s="70"/>
      <c r="CZ5" s="70"/>
      <c r="DA5" s="92" t="str">
        <f t="shared" ref="DA5:DA28" si="35">IF($E5=1,IF(CZ5="","",CZ5),"")</f>
        <v/>
      </c>
      <c r="DB5" s="92" t="str">
        <f t="shared" ref="DB5:DB28" si="36">IF($E5=2,IF(CZ5="","",CZ5),"")</f>
        <v/>
      </c>
      <c r="DC5" s="241"/>
    </row>
    <row r="6" spans="2:107" s="14" customFormat="1" ht="24.95" customHeight="1" x14ac:dyDescent="0.4">
      <c r="B6" s="207">
        <v>3</v>
      </c>
      <c r="C6" s="203" t="s">
        <v>34</v>
      </c>
      <c r="D6" s="83" t="s">
        <v>35</v>
      </c>
      <c r="E6" s="84">
        <f t="shared" si="5"/>
        <v>1</v>
      </c>
      <c r="F6" s="39">
        <f t="shared" si="6"/>
        <v>1</v>
      </c>
      <c r="G6" s="39">
        <f t="shared" si="7"/>
        <v>0</v>
      </c>
      <c r="H6" s="174" t="s">
        <v>79</v>
      </c>
      <c r="I6" s="80" t="s">
        <v>90</v>
      </c>
      <c r="J6" s="200">
        <v>1800</v>
      </c>
      <c r="K6" s="121" t="s">
        <v>202</v>
      </c>
      <c r="L6" s="92">
        <f t="shared" si="0"/>
        <v>1800</v>
      </c>
      <c r="M6" s="223" t="str">
        <f t="shared" si="1"/>
        <v/>
      </c>
      <c r="O6" s="20">
        <f t="shared" si="2"/>
        <v>1500</v>
      </c>
      <c r="P6" s="107">
        <f>IF(eiweging!AG20="","",eiweging!AG20)</f>
        <v>45.8</v>
      </c>
      <c r="Q6" s="20">
        <f t="shared" si="3"/>
        <v>2</v>
      </c>
      <c r="R6" s="88"/>
      <c r="S6" s="88">
        <f t="shared" si="8"/>
        <v>1</v>
      </c>
      <c r="T6" s="81" t="s">
        <v>79</v>
      </c>
      <c r="U6" s="70"/>
      <c r="V6" s="80" t="s">
        <v>90</v>
      </c>
      <c r="W6" s="120">
        <v>1234</v>
      </c>
      <c r="X6" s="70">
        <v>1500</v>
      </c>
      <c r="Y6" s="92">
        <f t="shared" si="9"/>
        <v>1500</v>
      </c>
      <c r="Z6" s="92" t="str">
        <f t="shared" si="10"/>
        <v/>
      </c>
      <c r="AB6" s="64">
        <f t="shared" si="11"/>
        <v>1</v>
      </c>
      <c r="AC6" s="81" t="s">
        <v>79</v>
      </c>
      <c r="AD6" s="70"/>
      <c r="AE6" s="80" t="s">
        <v>90</v>
      </c>
      <c r="AF6" s="120">
        <v>1234</v>
      </c>
      <c r="AG6" s="70">
        <v>1500</v>
      </c>
      <c r="AH6" s="92">
        <f t="shared" si="4"/>
        <v>1500</v>
      </c>
      <c r="AI6" s="92" t="str">
        <f t="shared" si="12"/>
        <v/>
      </c>
      <c r="AJ6" s="85"/>
      <c r="AK6" s="88">
        <f t="shared" si="13"/>
        <v>0</v>
      </c>
      <c r="AL6" s="81"/>
      <c r="AM6" s="70"/>
      <c r="AN6" s="80"/>
      <c r="AO6" s="120"/>
      <c r="AP6" s="70"/>
      <c r="AQ6" s="73" t="str">
        <f t="shared" si="14"/>
        <v/>
      </c>
      <c r="AR6" s="73" t="str">
        <f t="shared" si="15"/>
        <v/>
      </c>
      <c r="AS6" s="85"/>
      <c r="AT6" s="88">
        <f t="shared" si="16"/>
        <v>0</v>
      </c>
      <c r="AU6" s="81"/>
      <c r="AV6" s="70"/>
      <c r="AW6" s="80"/>
      <c r="AX6" s="120"/>
      <c r="AY6" s="70"/>
      <c r="AZ6" s="92" t="str">
        <f t="shared" si="17"/>
        <v/>
      </c>
      <c r="BA6" s="92" t="str">
        <f t="shared" si="18"/>
        <v/>
      </c>
      <c r="BB6" s="85"/>
      <c r="BC6" s="88">
        <f t="shared" si="19"/>
        <v>0</v>
      </c>
      <c r="BD6" s="81"/>
      <c r="BE6" s="70"/>
      <c r="BF6" s="80"/>
      <c r="BG6" s="70"/>
      <c r="BH6" s="70"/>
      <c r="BI6" s="92" t="str">
        <f t="shared" si="20"/>
        <v/>
      </c>
      <c r="BJ6" s="92" t="str">
        <f t="shared" si="21"/>
        <v/>
      </c>
      <c r="BK6" s="85"/>
      <c r="BL6" s="88">
        <f t="shared" si="22"/>
        <v>0</v>
      </c>
      <c r="BM6" s="81"/>
      <c r="BN6" s="70"/>
      <c r="BO6" s="80"/>
      <c r="BP6" s="22"/>
      <c r="BQ6" s="70"/>
      <c r="BR6" s="92" t="str">
        <f t="shared" si="23"/>
        <v/>
      </c>
      <c r="BS6" s="92" t="str">
        <f t="shared" si="24"/>
        <v/>
      </c>
      <c r="BT6" s="85"/>
      <c r="BU6" s="88">
        <f t="shared" si="25"/>
        <v>0</v>
      </c>
      <c r="BV6" s="81"/>
      <c r="BW6" s="70"/>
      <c r="BX6" s="80"/>
      <c r="BY6" s="70"/>
      <c r="BZ6" s="70"/>
      <c r="CA6" s="92" t="str">
        <f t="shared" si="26"/>
        <v/>
      </c>
      <c r="CB6" s="92" t="str">
        <f t="shared" si="27"/>
        <v/>
      </c>
      <c r="CC6" s="85"/>
      <c r="CD6" s="88">
        <f t="shared" si="28"/>
        <v>0</v>
      </c>
      <c r="CE6" s="81"/>
      <c r="CF6" s="70"/>
      <c r="CG6" s="80"/>
      <c r="CH6" s="70"/>
      <c r="CI6" s="70"/>
      <c r="CJ6" s="92" t="str">
        <f t="shared" si="29"/>
        <v/>
      </c>
      <c r="CK6" s="92" t="str">
        <f t="shared" si="30"/>
        <v/>
      </c>
      <c r="CL6" s="85"/>
      <c r="CM6" s="88">
        <f t="shared" si="31"/>
        <v>0</v>
      </c>
      <c r="CN6" s="81"/>
      <c r="CO6" s="80"/>
      <c r="CP6" s="70"/>
      <c r="CQ6" s="70"/>
      <c r="CR6" s="92" t="str">
        <f t="shared" si="32"/>
        <v/>
      </c>
      <c r="CS6" s="92" t="str">
        <f t="shared" si="33"/>
        <v/>
      </c>
      <c r="CT6" s="85"/>
      <c r="CU6" s="88">
        <f t="shared" si="34"/>
        <v>0</v>
      </c>
      <c r="CV6" s="81"/>
      <c r="CW6" s="70"/>
      <c r="CX6" s="80"/>
      <c r="CY6" s="70"/>
      <c r="CZ6" s="70"/>
      <c r="DA6" s="92" t="str">
        <f t="shared" si="35"/>
        <v/>
      </c>
      <c r="DB6" s="92" t="str">
        <f t="shared" si="36"/>
        <v/>
      </c>
      <c r="DC6" s="241"/>
    </row>
    <row r="7" spans="2:107" s="14" customFormat="1" ht="24.95" customHeight="1" x14ac:dyDescent="0.4">
      <c r="B7" s="207">
        <v>4</v>
      </c>
      <c r="C7" s="203" t="s">
        <v>34</v>
      </c>
      <c r="D7" s="83"/>
      <c r="E7" s="84">
        <f t="shared" si="5"/>
        <v>1</v>
      </c>
      <c r="F7" s="39">
        <f t="shared" si="6"/>
        <v>1</v>
      </c>
      <c r="G7" s="39">
        <f t="shared" si="7"/>
        <v>0</v>
      </c>
      <c r="H7" s="174" t="s">
        <v>80</v>
      </c>
      <c r="I7" s="80" t="s">
        <v>90</v>
      </c>
      <c r="J7" s="200">
        <v>1800</v>
      </c>
      <c r="K7" s="121">
        <v>1234</v>
      </c>
      <c r="L7" s="92">
        <f t="shared" si="0"/>
        <v>1800</v>
      </c>
      <c r="M7" s="223" t="str">
        <f t="shared" si="1"/>
        <v/>
      </c>
      <c r="O7" s="20">
        <f t="shared" si="2"/>
        <v>1500</v>
      </c>
      <c r="P7" s="107">
        <f>IF(eiweging!AO20="","",eiweging!AO20)</f>
        <v>46.984469696969697</v>
      </c>
      <c r="Q7" s="20">
        <f t="shared" si="3"/>
        <v>3</v>
      </c>
      <c r="R7" s="88"/>
      <c r="S7" s="88">
        <f t="shared" si="8"/>
        <v>1</v>
      </c>
      <c r="T7" s="81" t="s">
        <v>80</v>
      </c>
      <c r="U7" s="70"/>
      <c r="V7" s="80" t="s">
        <v>90</v>
      </c>
      <c r="W7" s="120" t="s">
        <v>230</v>
      </c>
      <c r="X7" s="70">
        <v>1500</v>
      </c>
      <c r="Y7" s="92">
        <f t="shared" si="9"/>
        <v>1500</v>
      </c>
      <c r="Z7" s="92" t="str">
        <f t="shared" si="10"/>
        <v/>
      </c>
      <c r="AB7" s="64">
        <f t="shared" si="11"/>
        <v>1</v>
      </c>
      <c r="AC7" s="81" t="s">
        <v>80</v>
      </c>
      <c r="AD7" s="70"/>
      <c r="AE7" s="80" t="s">
        <v>90</v>
      </c>
      <c r="AF7" s="120">
        <v>1234</v>
      </c>
      <c r="AG7" s="70">
        <v>1500</v>
      </c>
      <c r="AH7" s="92">
        <f t="shared" si="4"/>
        <v>1500</v>
      </c>
      <c r="AI7" s="92" t="str">
        <f t="shared" si="12"/>
        <v/>
      </c>
      <c r="AJ7" s="85"/>
      <c r="AK7" s="88">
        <f t="shared" si="13"/>
        <v>1</v>
      </c>
      <c r="AL7" s="81" t="s">
        <v>78</v>
      </c>
      <c r="AM7" s="70"/>
      <c r="AN7" s="80" t="s">
        <v>90</v>
      </c>
      <c r="AO7" s="120">
        <v>134</v>
      </c>
      <c r="AP7" s="70">
        <v>1500</v>
      </c>
      <c r="AQ7" s="73">
        <f t="shared" si="14"/>
        <v>1500</v>
      </c>
      <c r="AR7" s="73" t="str">
        <f t="shared" si="15"/>
        <v/>
      </c>
      <c r="AS7" s="85"/>
      <c r="AT7" s="88">
        <f t="shared" si="16"/>
        <v>0</v>
      </c>
      <c r="AU7" s="81"/>
      <c r="AV7" s="70"/>
      <c r="AW7" s="80"/>
      <c r="AX7" s="120"/>
      <c r="AY7" s="70"/>
      <c r="AZ7" s="92" t="str">
        <f t="shared" si="17"/>
        <v/>
      </c>
      <c r="BA7" s="92" t="str">
        <f t="shared" si="18"/>
        <v/>
      </c>
      <c r="BB7" s="85"/>
      <c r="BC7" s="88">
        <f t="shared" si="19"/>
        <v>0</v>
      </c>
      <c r="BD7" s="81"/>
      <c r="BE7" s="70"/>
      <c r="BF7" s="80"/>
      <c r="BG7" s="70"/>
      <c r="BH7" s="70"/>
      <c r="BI7" s="92" t="str">
        <f t="shared" si="20"/>
        <v/>
      </c>
      <c r="BJ7" s="92" t="str">
        <f t="shared" si="21"/>
        <v/>
      </c>
      <c r="BK7" s="85"/>
      <c r="BL7" s="88">
        <f t="shared" si="22"/>
        <v>0</v>
      </c>
      <c r="BM7" s="81"/>
      <c r="BN7" s="70"/>
      <c r="BO7" s="80"/>
      <c r="BP7" s="22"/>
      <c r="BQ7" s="70"/>
      <c r="BR7" s="92" t="str">
        <f t="shared" si="23"/>
        <v/>
      </c>
      <c r="BS7" s="92" t="str">
        <f t="shared" si="24"/>
        <v/>
      </c>
      <c r="BT7" s="85"/>
      <c r="BU7" s="88">
        <f t="shared" si="25"/>
        <v>0</v>
      </c>
      <c r="BV7" s="81"/>
      <c r="BW7" s="70"/>
      <c r="BX7" s="80"/>
      <c r="BY7" s="70"/>
      <c r="BZ7" s="70"/>
      <c r="CA7" s="92" t="str">
        <f t="shared" si="26"/>
        <v/>
      </c>
      <c r="CB7" s="92" t="str">
        <f t="shared" si="27"/>
        <v/>
      </c>
      <c r="CC7" s="85"/>
      <c r="CD7" s="88">
        <f t="shared" si="28"/>
        <v>0</v>
      </c>
      <c r="CE7" s="81"/>
      <c r="CF7" s="70"/>
      <c r="CG7" s="80"/>
      <c r="CH7" s="70"/>
      <c r="CI7" s="70"/>
      <c r="CJ7" s="92" t="str">
        <f t="shared" si="29"/>
        <v/>
      </c>
      <c r="CK7" s="92" t="str">
        <f t="shared" si="30"/>
        <v/>
      </c>
      <c r="CL7" s="85"/>
      <c r="CM7" s="88">
        <f t="shared" si="31"/>
        <v>0</v>
      </c>
      <c r="CN7" s="81"/>
      <c r="CO7" s="80"/>
      <c r="CP7" s="70"/>
      <c r="CQ7" s="70"/>
      <c r="CR7" s="92" t="str">
        <f t="shared" si="32"/>
        <v/>
      </c>
      <c r="CS7" s="92" t="str">
        <f t="shared" si="33"/>
        <v/>
      </c>
      <c r="CT7" s="85"/>
      <c r="CU7" s="88">
        <f t="shared" si="34"/>
        <v>0</v>
      </c>
      <c r="CV7" s="81"/>
      <c r="CW7" s="70"/>
      <c r="CX7" s="80"/>
      <c r="CY7" s="70"/>
      <c r="CZ7" s="70"/>
      <c r="DA7" s="92" t="str">
        <f t="shared" si="35"/>
        <v/>
      </c>
      <c r="DB7" s="92" t="str">
        <f t="shared" si="36"/>
        <v/>
      </c>
      <c r="DC7" s="241"/>
    </row>
    <row r="8" spans="2:107" s="14" customFormat="1" ht="24.95" customHeight="1" x14ac:dyDescent="0.3">
      <c r="B8" s="207">
        <v>5</v>
      </c>
      <c r="C8" s="203" t="s">
        <v>34</v>
      </c>
      <c r="D8" s="85"/>
      <c r="E8" s="84">
        <f t="shared" si="5"/>
        <v>1</v>
      </c>
      <c r="F8" s="39">
        <f t="shared" si="6"/>
        <v>1</v>
      </c>
      <c r="G8" s="39">
        <f t="shared" si="7"/>
        <v>0</v>
      </c>
      <c r="H8" s="174" t="s">
        <v>81</v>
      </c>
      <c r="I8" s="80" t="s">
        <v>90</v>
      </c>
      <c r="J8" s="200">
        <v>1800</v>
      </c>
      <c r="K8" s="121" t="s">
        <v>203</v>
      </c>
      <c r="L8" s="92">
        <f t="shared" si="0"/>
        <v>1800</v>
      </c>
      <c r="M8" s="223" t="str">
        <f t="shared" si="1"/>
        <v/>
      </c>
      <c r="O8" s="20">
        <f t="shared" si="2"/>
        <v>1500</v>
      </c>
      <c r="P8" s="107">
        <f>IF(eiweging!AZ20="","",eiweging!AZ20)</f>
        <v>49.344688644688645</v>
      </c>
      <c r="Q8" s="20">
        <f t="shared" si="3"/>
        <v>4</v>
      </c>
      <c r="R8" s="88"/>
      <c r="S8" s="88">
        <f t="shared" si="8"/>
        <v>1</v>
      </c>
      <c r="T8" s="81" t="s">
        <v>81</v>
      </c>
      <c r="U8" s="70"/>
      <c r="V8" s="80" t="s">
        <v>90</v>
      </c>
      <c r="W8" s="120" t="s">
        <v>204</v>
      </c>
      <c r="X8" s="70">
        <v>1500</v>
      </c>
      <c r="Y8" s="92">
        <f t="shared" si="9"/>
        <v>1500</v>
      </c>
      <c r="Z8" s="92" t="str">
        <f t="shared" si="10"/>
        <v/>
      </c>
      <c r="AB8" s="64">
        <f t="shared" si="11"/>
        <v>1</v>
      </c>
      <c r="AC8" s="81" t="s">
        <v>81</v>
      </c>
      <c r="AD8" s="70"/>
      <c r="AE8" s="80" t="s">
        <v>90</v>
      </c>
      <c r="AF8" s="120" t="s">
        <v>205</v>
      </c>
      <c r="AG8" s="70">
        <v>1500</v>
      </c>
      <c r="AH8" s="92">
        <f t="shared" si="4"/>
        <v>1500</v>
      </c>
      <c r="AI8" s="92" t="str">
        <f t="shared" si="12"/>
        <v/>
      </c>
      <c r="AJ8" s="85"/>
      <c r="AK8" s="88">
        <f t="shared" si="13"/>
        <v>1</v>
      </c>
      <c r="AL8" s="81" t="s">
        <v>81</v>
      </c>
      <c r="AM8" s="70"/>
      <c r="AN8" s="80" t="s">
        <v>90</v>
      </c>
      <c r="AO8" s="120" t="s">
        <v>206</v>
      </c>
      <c r="AP8" s="70">
        <v>1500</v>
      </c>
      <c r="AQ8" s="73">
        <f t="shared" si="14"/>
        <v>1500</v>
      </c>
      <c r="AR8" s="73" t="str">
        <f t="shared" si="15"/>
        <v/>
      </c>
      <c r="AS8" s="85"/>
      <c r="AT8" s="88">
        <f t="shared" si="16"/>
        <v>1</v>
      </c>
      <c r="AU8" s="81" t="s">
        <v>81</v>
      </c>
      <c r="AV8" s="70"/>
      <c r="AW8" s="80" t="s">
        <v>90</v>
      </c>
      <c r="AX8" s="120" t="s">
        <v>127</v>
      </c>
      <c r="AY8" s="70">
        <v>1500</v>
      </c>
      <c r="AZ8" s="92">
        <f t="shared" si="17"/>
        <v>1500</v>
      </c>
      <c r="BA8" s="92" t="str">
        <f t="shared" si="18"/>
        <v/>
      </c>
      <c r="BB8" s="85"/>
      <c r="BC8" s="88">
        <f t="shared" si="19"/>
        <v>0</v>
      </c>
      <c r="BD8" s="81"/>
      <c r="BE8" s="70"/>
      <c r="BF8" s="80"/>
      <c r="BG8" s="70"/>
      <c r="BH8" s="70"/>
      <c r="BI8" s="92" t="str">
        <f t="shared" si="20"/>
        <v/>
      </c>
      <c r="BJ8" s="92" t="str">
        <f t="shared" si="21"/>
        <v/>
      </c>
      <c r="BK8" s="85"/>
      <c r="BL8" s="88">
        <f t="shared" si="22"/>
        <v>0</v>
      </c>
      <c r="BM8" s="81"/>
      <c r="BN8" s="70"/>
      <c r="BO8" s="80"/>
      <c r="BP8" s="22"/>
      <c r="BQ8" s="70"/>
      <c r="BR8" s="92" t="str">
        <f t="shared" si="23"/>
        <v/>
      </c>
      <c r="BS8" s="92" t="str">
        <f t="shared" si="24"/>
        <v/>
      </c>
      <c r="BT8" s="85"/>
      <c r="BU8" s="88">
        <f t="shared" si="25"/>
        <v>0</v>
      </c>
      <c r="BV8" s="81"/>
      <c r="BW8" s="70"/>
      <c r="BX8" s="80"/>
      <c r="BY8" s="70"/>
      <c r="BZ8" s="70"/>
      <c r="CA8" s="92" t="str">
        <f t="shared" si="26"/>
        <v/>
      </c>
      <c r="CB8" s="92" t="str">
        <f t="shared" si="27"/>
        <v/>
      </c>
      <c r="CC8" s="85"/>
      <c r="CD8" s="88">
        <f t="shared" si="28"/>
        <v>0</v>
      </c>
      <c r="CE8" s="81"/>
      <c r="CF8" s="70"/>
      <c r="CG8" s="80"/>
      <c r="CH8" s="70"/>
      <c r="CI8" s="70"/>
      <c r="CJ8" s="92" t="str">
        <f t="shared" si="29"/>
        <v/>
      </c>
      <c r="CK8" s="92" t="str">
        <f t="shared" si="30"/>
        <v/>
      </c>
      <c r="CL8" s="85"/>
      <c r="CM8" s="88">
        <f t="shared" si="31"/>
        <v>0</v>
      </c>
      <c r="CN8" s="81"/>
      <c r="CO8" s="80"/>
      <c r="CP8" s="70"/>
      <c r="CQ8" s="70"/>
      <c r="CR8" s="92" t="str">
        <f t="shared" si="32"/>
        <v/>
      </c>
      <c r="CS8" s="92" t="str">
        <f t="shared" si="33"/>
        <v/>
      </c>
      <c r="CT8" s="85"/>
      <c r="CU8" s="88">
        <f t="shared" si="34"/>
        <v>0</v>
      </c>
      <c r="CV8" s="81"/>
      <c r="CW8" s="70"/>
      <c r="CX8" s="80"/>
      <c r="CY8" s="70"/>
      <c r="CZ8" s="70"/>
      <c r="DA8" s="92" t="str">
        <f t="shared" si="35"/>
        <v/>
      </c>
      <c r="DB8" s="92" t="str">
        <f t="shared" si="36"/>
        <v/>
      </c>
      <c r="DC8" s="241"/>
    </row>
    <row r="9" spans="2:107" s="14" customFormat="1" ht="24.95" customHeight="1" x14ac:dyDescent="0.3">
      <c r="B9" s="207">
        <v>6</v>
      </c>
      <c r="C9" s="203" t="s">
        <v>34</v>
      </c>
      <c r="D9" s="85"/>
      <c r="E9" s="84">
        <f t="shared" si="5"/>
        <v>1</v>
      </c>
      <c r="F9" s="39">
        <f t="shared" si="6"/>
        <v>1</v>
      </c>
      <c r="G9" s="39">
        <f t="shared" si="7"/>
        <v>0</v>
      </c>
      <c r="H9" s="174" t="s">
        <v>78</v>
      </c>
      <c r="I9" s="80" t="s">
        <v>90</v>
      </c>
      <c r="J9" s="200">
        <v>1800</v>
      </c>
      <c r="K9" s="120" t="s">
        <v>189</v>
      </c>
      <c r="L9" s="92">
        <f t="shared" si="0"/>
        <v>1800</v>
      </c>
      <c r="M9" s="223" t="str">
        <f t="shared" si="1"/>
        <v/>
      </c>
      <c r="O9" s="20">
        <f t="shared" si="2"/>
        <v>1500</v>
      </c>
      <c r="P9" s="107">
        <f>IF(eiweging!BH20="","",eiweging!BH20)</f>
        <v>48.989285714285714</v>
      </c>
      <c r="Q9" s="20">
        <f t="shared" si="3"/>
        <v>4</v>
      </c>
      <c r="R9" s="88"/>
      <c r="S9" s="88">
        <f t="shared" si="8"/>
        <v>1</v>
      </c>
      <c r="T9" s="81" t="s">
        <v>78</v>
      </c>
      <c r="U9" s="70"/>
      <c r="V9" s="80" t="s">
        <v>90</v>
      </c>
      <c r="W9" s="120" t="s">
        <v>190</v>
      </c>
      <c r="X9" s="70">
        <v>1500</v>
      </c>
      <c r="Y9" s="92">
        <f t="shared" si="9"/>
        <v>1500</v>
      </c>
      <c r="Z9" s="92" t="str">
        <f t="shared" si="10"/>
        <v/>
      </c>
      <c r="AB9" s="64">
        <f t="shared" si="11"/>
        <v>1</v>
      </c>
      <c r="AC9" s="81" t="s">
        <v>78</v>
      </c>
      <c r="AD9" s="70"/>
      <c r="AE9" s="80" t="s">
        <v>90</v>
      </c>
      <c r="AF9" s="120" t="s">
        <v>193</v>
      </c>
      <c r="AG9" s="70">
        <v>1500</v>
      </c>
      <c r="AH9" s="92">
        <f t="shared" si="4"/>
        <v>1500</v>
      </c>
      <c r="AI9" s="92" t="str">
        <f t="shared" si="12"/>
        <v/>
      </c>
      <c r="AJ9" s="85"/>
      <c r="AK9" s="88">
        <f t="shared" si="13"/>
        <v>1</v>
      </c>
      <c r="AL9" s="81" t="s">
        <v>103</v>
      </c>
      <c r="AM9" s="70"/>
      <c r="AN9" s="80" t="s">
        <v>90</v>
      </c>
      <c r="AO9" s="120" t="s">
        <v>191</v>
      </c>
      <c r="AP9" s="70">
        <v>1500</v>
      </c>
      <c r="AQ9" s="73">
        <f t="shared" si="14"/>
        <v>1500</v>
      </c>
      <c r="AR9" s="73" t="str">
        <f t="shared" si="15"/>
        <v/>
      </c>
      <c r="AS9" s="85"/>
      <c r="AT9" s="88">
        <f t="shared" si="16"/>
        <v>1</v>
      </c>
      <c r="AU9" s="81" t="s">
        <v>103</v>
      </c>
      <c r="AV9" s="70"/>
      <c r="AW9" s="80" t="s">
        <v>90</v>
      </c>
      <c r="AX9" s="120" t="s">
        <v>192</v>
      </c>
      <c r="AY9" s="70">
        <v>1500</v>
      </c>
      <c r="AZ9" s="92">
        <f t="shared" si="17"/>
        <v>1500</v>
      </c>
      <c r="BA9" s="92" t="str">
        <f t="shared" si="18"/>
        <v/>
      </c>
      <c r="BB9" s="85"/>
      <c r="BC9" s="88">
        <f t="shared" si="19"/>
        <v>0</v>
      </c>
      <c r="BD9" s="81"/>
      <c r="BE9" s="70"/>
      <c r="BF9" s="80"/>
      <c r="BG9" s="70"/>
      <c r="BH9" s="70"/>
      <c r="BI9" s="92" t="str">
        <f t="shared" si="20"/>
        <v/>
      </c>
      <c r="BJ9" s="92" t="str">
        <f t="shared" si="21"/>
        <v/>
      </c>
      <c r="BK9" s="85"/>
      <c r="BL9" s="88">
        <f t="shared" si="22"/>
        <v>0</v>
      </c>
      <c r="BM9" s="81"/>
      <c r="BN9" s="70"/>
      <c r="BO9" s="80"/>
      <c r="BP9" s="22"/>
      <c r="BQ9" s="70"/>
      <c r="BR9" s="92" t="str">
        <f t="shared" si="23"/>
        <v/>
      </c>
      <c r="BS9" s="92" t="str">
        <f t="shared" si="24"/>
        <v/>
      </c>
      <c r="BT9" s="85"/>
      <c r="BU9" s="88">
        <f t="shared" si="25"/>
        <v>0</v>
      </c>
      <c r="BV9" s="81"/>
      <c r="BW9" s="70"/>
      <c r="BX9" s="80"/>
      <c r="BY9" s="70"/>
      <c r="BZ9" s="70"/>
      <c r="CA9" s="92" t="str">
        <f t="shared" si="26"/>
        <v/>
      </c>
      <c r="CB9" s="92" t="str">
        <f t="shared" si="27"/>
        <v/>
      </c>
      <c r="CC9" s="85"/>
      <c r="CD9" s="88">
        <f t="shared" si="28"/>
        <v>0</v>
      </c>
      <c r="CE9" s="81"/>
      <c r="CF9" s="70"/>
      <c r="CG9" s="80"/>
      <c r="CH9" s="70"/>
      <c r="CI9" s="70"/>
      <c r="CJ9" s="92" t="str">
        <f t="shared" si="29"/>
        <v/>
      </c>
      <c r="CK9" s="92" t="str">
        <f t="shared" si="30"/>
        <v/>
      </c>
      <c r="CL9" s="85"/>
      <c r="CM9" s="88">
        <f t="shared" si="31"/>
        <v>0</v>
      </c>
      <c r="CN9" s="81"/>
      <c r="CO9" s="80"/>
      <c r="CP9" s="70"/>
      <c r="CQ9" s="70"/>
      <c r="CR9" s="92" t="str">
        <f t="shared" si="32"/>
        <v/>
      </c>
      <c r="CS9" s="92" t="str">
        <f t="shared" si="33"/>
        <v/>
      </c>
      <c r="CT9" s="85"/>
      <c r="CU9" s="88">
        <f t="shared" si="34"/>
        <v>0</v>
      </c>
      <c r="CV9" s="81"/>
      <c r="CW9" s="70"/>
      <c r="CX9" s="80"/>
      <c r="CY9" s="70"/>
      <c r="CZ9" s="70"/>
      <c r="DA9" s="92" t="str">
        <f t="shared" si="35"/>
        <v/>
      </c>
      <c r="DB9" s="92" t="str">
        <f t="shared" si="36"/>
        <v/>
      </c>
      <c r="DC9" s="241"/>
    </row>
    <row r="10" spans="2:107" s="14" customFormat="1" ht="24.95" customHeight="1" x14ac:dyDescent="0.3">
      <c r="B10" s="207">
        <v>7</v>
      </c>
      <c r="C10" s="203" t="s">
        <v>34</v>
      </c>
      <c r="D10" s="85"/>
      <c r="E10" s="84">
        <f t="shared" si="5"/>
        <v>1</v>
      </c>
      <c r="F10" s="39">
        <f t="shared" si="6"/>
        <v>1</v>
      </c>
      <c r="G10" s="39">
        <f t="shared" si="7"/>
        <v>0</v>
      </c>
      <c r="H10" s="174" t="s">
        <v>82</v>
      </c>
      <c r="I10" s="80" t="s">
        <v>90</v>
      </c>
      <c r="J10" s="200">
        <v>1800</v>
      </c>
      <c r="K10" s="120" t="s">
        <v>186</v>
      </c>
      <c r="L10" s="92">
        <f t="shared" si="0"/>
        <v>1800</v>
      </c>
      <c r="M10" s="223" t="str">
        <f t="shared" si="1"/>
        <v/>
      </c>
      <c r="O10" s="20">
        <f t="shared" si="2"/>
        <v>1500</v>
      </c>
      <c r="P10" s="107">
        <f>IF(eiweging!BP20="","",eiweging!BP20)</f>
        <v>48.413610383424626</v>
      </c>
      <c r="Q10" s="20">
        <f t="shared" si="3"/>
        <v>3</v>
      </c>
      <c r="R10" s="88"/>
      <c r="S10" s="88">
        <f t="shared" si="8"/>
        <v>1</v>
      </c>
      <c r="T10" s="81" t="s">
        <v>82</v>
      </c>
      <c r="U10" s="70"/>
      <c r="V10" s="80" t="s">
        <v>90</v>
      </c>
      <c r="W10" s="120" t="s">
        <v>187</v>
      </c>
      <c r="X10" s="70">
        <v>1500</v>
      </c>
      <c r="Y10" s="92">
        <f t="shared" si="9"/>
        <v>1500</v>
      </c>
      <c r="Z10" s="92" t="str">
        <f t="shared" si="10"/>
        <v/>
      </c>
      <c r="AB10" s="64">
        <f t="shared" si="11"/>
        <v>1</v>
      </c>
      <c r="AC10" s="81" t="s">
        <v>82</v>
      </c>
      <c r="AD10" s="70"/>
      <c r="AE10" s="80" t="s">
        <v>90</v>
      </c>
      <c r="AF10" s="120" t="s">
        <v>188</v>
      </c>
      <c r="AG10" s="70">
        <v>1500</v>
      </c>
      <c r="AH10" s="92">
        <f t="shared" si="4"/>
        <v>1500</v>
      </c>
      <c r="AI10" s="92" t="str">
        <f t="shared" si="12"/>
        <v/>
      </c>
      <c r="AJ10" s="85"/>
      <c r="AK10" s="88">
        <f t="shared" si="13"/>
        <v>1</v>
      </c>
      <c r="AL10" s="81" t="s">
        <v>81</v>
      </c>
      <c r="AM10" s="70"/>
      <c r="AN10" s="80" t="s">
        <v>90</v>
      </c>
      <c r="AO10" s="120" t="s">
        <v>194</v>
      </c>
      <c r="AP10" s="70">
        <v>1500</v>
      </c>
      <c r="AQ10" s="73">
        <f t="shared" si="14"/>
        <v>1500</v>
      </c>
      <c r="AR10" s="73" t="str">
        <f t="shared" si="15"/>
        <v/>
      </c>
      <c r="AS10" s="85"/>
      <c r="AT10" s="88">
        <f t="shared" si="16"/>
        <v>0</v>
      </c>
      <c r="AU10" s="81"/>
      <c r="AV10" s="70"/>
      <c r="AW10" s="80"/>
      <c r="AX10" s="120"/>
      <c r="AY10" s="70"/>
      <c r="AZ10" s="92" t="str">
        <f t="shared" si="17"/>
        <v/>
      </c>
      <c r="BA10" s="92" t="str">
        <f t="shared" si="18"/>
        <v/>
      </c>
      <c r="BB10" s="85"/>
      <c r="BC10" s="88">
        <f t="shared" si="19"/>
        <v>0</v>
      </c>
      <c r="BD10" s="81"/>
      <c r="BE10" s="70"/>
      <c r="BF10" s="80"/>
      <c r="BG10" s="70"/>
      <c r="BH10" s="70"/>
      <c r="BI10" s="92" t="str">
        <f t="shared" si="20"/>
        <v/>
      </c>
      <c r="BJ10" s="92" t="str">
        <f t="shared" si="21"/>
        <v/>
      </c>
      <c r="BK10" s="85"/>
      <c r="BL10" s="88">
        <f t="shared" si="22"/>
        <v>0</v>
      </c>
      <c r="BM10" s="81"/>
      <c r="BN10" s="70"/>
      <c r="BO10" s="80"/>
      <c r="BP10" s="22"/>
      <c r="BQ10" s="70"/>
      <c r="BR10" s="92" t="str">
        <f t="shared" si="23"/>
        <v/>
      </c>
      <c r="BS10" s="92" t="str">
        <f t="shared" si="24"/>
        <v/>
      </c>
      <c r="BT10" s="85"/>
      <c r="BU10" s="88">
        <f t="shared" si="25"/>
        <v>0</v>
      </c>
      <c r="BV10" s="81"/>
      <c r="BW10" s="70"/>
      <c r="BX10" s="80"/>
      <c r="BY10" s="70"/>
      <c r="BZ10" s="70"/>
      <c r="CA10" s="92" t="str">
        <f t="shared" si="26"/>
        <v/>
      </c>
      <c r="CB10" s="92" t="str">
        <f t="shared" si="27"/>
        <v/>
      </c>
      <c r="CC10" s="85"/>
      <c r="CD10" s="88">
        <f t="shared" si="28"/>
        <v>0</v>
      </c>
      <c r="CE10" s="81"/>
      <c r="CF10" s="70"/>
      <c r="CG10" s="80"/>
      <c r="CH10" s="70"/>
      <c r="CI10" s="70"/>
      <c r="CJ10" s="92" t="str">
        <f t="shared" si="29"/>
        <v/>
      </c>
      <c r="CK10" s="92" t="str">
        <f t="shared" si="30"/>
        <v/>
      </c>
      <c r="CL10" s="85"/>
      <c r="CM10" s="88">
        <f t="shared" si="31"/>
        <v>0</v>
      </c>
      <c r="CN10" s="81"/>
      <c r="CO10" s="80"/>
      <c r="CP10" s="70"/>
      <c r="CQ10" s="70"/>
      <c r="CR10" s="92" t="str">
        <f t="shared" si="32"/>
        <v/>
      </c>
      <c r="CS10" s="92" t="str">
        <f t="shared" si="33"/>
        <v/>
      </c>
      <c r="CT10" s="85"/>
      <c r="CU10" s="88">
        <f t="shared" si="34"/>
        <v>0</v>
      </c>
      <c r="CV10" s="81"/>
      <c r="CW10" s="70"/>
      <c r="CX10" s="80"/>
      <c r="CY10" s="70"/>
      <c r="CZ10" s="70"/>
      <c r="DA10" s="92" t="str">
        <f t="shared" si="35"/>
        <v/>
      </c>
      <c r="DB10" s="92" t="str">
        <f t="shared" si="36"/>
        <v/>
      </c>
      <c r="DC10" s="241"/>
    </row>
    <row r="11" spans="2:107" s="14" customFormat="1" ht="24.95" customHeight="1" thickBot="1" x14ac:dyDescent="0.35">
      <c r="B11" s="246">
        <v>8</v>
      </c>
      <c r="C11" s="247" t="s">
        <v>34</v>
      </c>
      <c r="D11" s="85"/>
      <c r="E11" s="84">
        <f t="shared" si="5"/>
        <v>1</v>
      </c>
      <c r="F11" s="39">
        <f t="shared" si="6"/>
        <v>1</v>
      </c>
      <c r="G11" s="39">
        <f t="shared" si="7"/>
        <v>0</v>
      </c>
      <c r="H11" s="248" t="s">
        <v>82</v>
      </c>
      <c r="I11" s="249" t="s">
        <v>91</v>
      </c>
      <c r="J11" s="250">
        <v>1800</v>
      </c>
      <c r="K11" s="251">
        <v>1234</v>
      </c>
      <c r="L11" s="252">
        <f t="shared" si="0"/>
        <v>1800</v>
      </c>
      <c r="M11" s="253" t="str">
        <f t="shared" si="1"/>
        <v/>
      </c>
      <c r="O11" s="20">
        <f t="shared" si="2"/>
        <v>1500</v>
      </c>
      <c r="P11" s="107">
        <f>IF(eiweging!BX20="","",eiweging!BX20)</f>
        <v>47.026671245421248</v>
      </c>
      <c r="Q11" s="20">
        <f t="shared" si="3"/>
        <v>2</v>
      </c>
      <c r="R11" s="88"/>
      <c r="S11" s="88">
        <f t="shared" si="8"/>
        <v>1</v>
      </c>
      <c r="T11" s="81" t="s">
        <v>212</v>
      </c>
      <c r="U11" s="70"/>
      <c r="V11" s="80" t="s">
        <v>90</v>
      </c>
      <c r="W11" s="120" t="s">
        <v>128</v>
      </c>
      <c r="X11" s="21">
        <v>1500</v>
      </c>
      <c r="Y11" s="92">
        <f t="shared" si="9"/>
        <v>1500</v>
      </c>
      <c r="Z11" s="92" t="str">
        <f t="shared" si="10"/>
        <v/>
      </c>
      <c r="AB11" s="64">
        <f t="shared" si="11"/>
        <v>1</v>
      </c>
      <c r="AC11" s="81" t="s">
        <v>212</v>
      </c>
      <c r="AD11" s="70"/>
      <c r="AE11" s="80" t="s">
        <v>90</v>
      </c>
      <c r="AF11" s="120" t="s">
        <v>129</v>
      </c>
      <c r="AG11" s="21">
        <v>1500</v>
      </c>
      <c r="AH11" s="92">
        <f t="shared" si="4"/>
        <v>1500</v>
      </c>
      <c r="AI11" s="92" t="str">
        <f t="shared" si="12"/>
        <v/>
      </c>
      <c r="AJ11" s="85"/>
      <c r="AK11" s="88">
        <f t="shared" si="13"/>
        <v>0</v>
      </c>
      <c r="AL11" s="81"/>
      <c r="AM11" s="70"/>
      <c r="AN11" s="80"/>
      <c r="AO11" s="120"/>
      <c r="AP11" s="21"/>
      <c r="AQ11" s="73" t="str">
        <f t="shared" si="14"/>
        <v/>
      </c>
      <c r="AR11" s="73" t="str">
        <f t="shared" si="15"/>
        <v/>
      </c>
      <c r="AS11" s="85"/>
      <c r="AT11" s="88">
        <f t="shared" si="16"/>
        <v>0</v>
      </c>
      <c r="AU11" s="81"/>
      <c r="AV11" s="70"/>
      <c r="AW11" s="80"/>
      <c r="AX11" s="120"/>
      <c r="AY11" s="21"/>
      <c r="AZ11" s="92" t="str">
        <f t="shared" si="17"/>
        <v/>
      </c>
      <c r="BA11" s="92" t="str">
        <f t="shared" si="18"/>
        <v/>
      </c>
      <c r="BB11" s="85"/>
      <c r="BC11" s="88">
        <f t="shared" si="19"/>
        <v>0</v>
      </c>
      <c r="BD11" s="81"/>
      <c r="BE11" s="70"/>
      <c r="BF11" s="80"/>
      <c r="BG11" s="70"/>
      <c r="BH11" s="21"/>
      <c r="BI11" s="92" t="str">
        <f t="shared" si="20"/>
        <v/>
      </c>
      <c r="BJ11" s="92" t="str">
        <f t="shared" si="21"/>
        <v/>
      </c>
      <c r="BK11" s="85"/>
      <c r="BL11" s="88">
        <f t="shared" si="22"/>
        <v>0</v>
      </c>
      <c r="BM11" s="81"/>
      <c r="BN11" s="70"/>
      <c r="BO11" s="80"/>
      <c r="BP11" s="22"/>
      <c r="BQ11" s="21"/>
      <c r="BR11" s="92" t="str">
        <f t="shared" si="23"/>
        <v/>
      </c>
      <c r="BS11" s="92" t="str">
        <f t="shared" si="24"/>
        <v/>
      </c>
      <c r="BT11" s="85"/>
      <c r="BU11" s="88">
        <f t="shared" si="25"/>
        <v>0</v>
      </c>
      <c r="BV11" s="81"/>
      <c r="BW11" s="70"/>
      <c r="BX11" s="80"/>
      <c r="BY11" s="70"/>
      <c r="BZ11" s="21"/>
      <c r="CA11" s="92" t="str">
        <f t="shared" si="26"/>
        <v/>
      </c>
      <c r="CB11" s="92" t="str">
        <f t="shared" si="27"/>
        <v/>
      </c>
      <c r="CC11" s="85"/>
      <c r="CD11" s="88">
        <f t="shared" si="28"/>
        <v>0</v>
      </c>
      <c r="CE11" s="81"/>
      <c r="CF11" s="70"/>
      <c r="CG11" s="80"/>
      <c r="CH11" s="70"/>
      <c r="CI11" s="21"/>
      <c r="CJ11" s="92" t="str">
        <f t="shared" si="29"/>
        <v/>
      </c>
      <c r="CK11" s="92" t="str">
        <f t="shared" si="30"/>
        <v/>
      </c>
      <c r="CL11" s="85"/>
      <c r="CM11" s="88">
        <f t="shared" si="31"/>
        <v>0</v>
      </c>
      <c r="CN11" s="81"/>
      <c r="CO11" s="80"/>
      <c r="CP11" s="70"/>
      <c r="CQ11" s="21"/>
      <c r="CR11" s="92" t="str">
        <f t="shared" si="32"/>
        <v/>
      </c>
      <c r="CS11" s="92" t="str">
        <f t="shared" si="33"/>
        <v/>
      </c>
      <c r="CT11" s="85"/>
      <c r="CU11" s="88">
        <f t="shared" si="34"/>
        <v>0</v>
      </c>
      <c r="CV11" s="81"/>
      <c r="CW11" s="70"/>
      <c r="CX11" s="80"/>
      <c r="CY11" s="70"/>
      <c r="CZ11" s="21"/>
      <c r="DA11" s="92" t="str">
        <f t="shared" si="35"/>
        <v/>
      </c>
      <c r="DB11" s="92" t="str">
        <f t="shared" si="36"/>
        <v/>
      </c>
      <c r="DC11" s="241"/>
    </row>
    <row r="12" spans="2:107" s="14" customFormat="1" ht="24.95" customHeight="1" x14ac:dyDescent="0.4">
      <c r="B12" s="255">
        <v>9</v>
      </c>
      <c r="C12" s="256" t="s">
        <v>34</v>
      </c>
      <c r="D12" s="257"/>
      <c r="E12" s="258">
        <f t="shared" si="5"/>
        <v>1</v>
      </c>
      <c r="F12" s="259">
        <f t="shared" si="6"/>
        <v>1</v>
      </c>
      <c r="G12" s="259">
        <f t="shared" si="7"/>
        <v>0</v>
      </c>
      <c r="H12" s="217" t="s">
        <v>69</v>
      </c>
      <c r="I12" s="218" t="s">
        <v>89</v>
      </c>
      <c r="J12" s="219">
        <v>1800</v>
      </c>
      <c r="K12" s="220" t="s">
        <v>207</v>
      </c>
      <c r="L12" s="221">
        <f t="shared" si="0"/>
        <v>1800</v>
      </c>
      <c r="M12" s="222" t="str">
        <f t="shared" si="1"/>
        <v/>
      </c>
      <c r="O12" s="20">
        <f t="shared" si="2"/>
        <v>1500</v>
      </c>
      <c r="P12" s="107">
        <f>IF(eiweging!CF20="","",eiweging!CF20)</f>
        <v>48.279861111111117</v>
      </c>
      <c r="Q12" s="20">
        <f t="shared" si="3"/>
        <v>5</v>
      </c>
      <c r="R12" s="88"/>
      <c r="S12" s="88">
        <f t="shared" si="8"/>
        <v>1</v>
      </c>
      <c r="T12" s="81" t="s">
        <v>63</v>
      </c>
      <c r="U12" s="70"/>
      <c r="V12" s="80" t="s">
        <v>90</v>
      </c>
      <c r="W12" s="120" t="s">
        <v>213</v>
      </c>
      <c r="X12" s="70">
        <v>1500</v>
      </c>
      <c r="Y12" s="92">
        <f t="shared" si="9"/>
        <v>1500</v>
      </c>
      <c r="Z12" s="92" t="str">
        <f t="shared" si="10"/>
        <v/>
      </c>
      <c r="AB12" s="64">
        <f t="shared" si="11"/>
        <v>1</v>
      </c>
      <c r="AC12" s="81" t="s">
        <v>63</v>
      </c>
      <c r="AD12" s="70"/>
      <c r="AE12" s="80" t="s">
        <v>90</v>
      </c>
      <c r="AF12" s="120" t="s">
        <v>214</v>
      </c>
      <c r="AG12" s="70">
        <v>1500</v>
      </c>
      <c r="AH12" s="92">
        <f t="shared" si="4"/>
        <v>1500</v>
      </c>
      <c r="AI12" s="92" t="str">
        <f t="shared" si="12"/>
        <v/>
      </c>
      <c r="AJ12" s="85"/>
      <c r="AK12" s="88">
        <f t="shared" si="13"/>
        <v>1</v>
      </c>
      <c r="AL12" s="81" t="s">
        <v>63</v>
      </c>
      <c r="AM12" s="70"/>
      <c r="AN12" s="80" t="s">
        <v>90</v>
      </c>
      <c r="AO12" s="120" t="s">
        <v>215</v>
      </c>
      <c r="AP12" s="70">
        <v>1500</v>
      </c>
      <c r="AQ12" s="73">
        <f t="shared" si="14"/>
        <v>1500</v>
      </c>
      <c r="AR12" s="73" t="str">
        <f t="shared" si="15"/>
        <v/>
      </c>
      <c r="AS12" s="85"/>
      <c r="AT12" s="88">
        <f t="shared" si="16"/>
        <v>1</v>
      </c>
      <c r="AU12" s="81" t="s">
        <v>63</v>
      </c>
      <c r="AV12" s="70"/>
      <c r="AW12" s="80" t="s">
        <v>90</v>
      </c>
      <c r="AX12" s="120" t="s">
        <v>216</v>
      </c>
      <c r="AY12" s="70">
        <v>1500</v>
      </c>
      <c r="AZ12" s="92">
        <f t="shared" si="17"/>
        <v>1500</v>
      </c>
      <c r="BA12" s="92" t="str">
        <f t="shared" si="18"/>
        <v/>
      </c>
      <c r="BB12" s="85"/>
      <c r="BC12" s="88">
        <f t="shared" si="19"/>
        <v>1</v>
      </c>
      <c r="BD12" s="81" t="s">
        <v>63</v>
      </c>
      <c r="BE12" s="70"/>
      <c r="BF12" s="80" t="s">
        <v>90</v>
      </c>
      <c r="BG12" s="120" t="s">
        <v>217</v>
      </c>
      <c r="BH12" s="241">
        <v>1500</v>
      </c>
      <c r="BI12" s="92">
        <f t="shared" si="20"/>
        <v>1500</v>
      </c>
      <c r="BJ12" s="92" t="str">
        <f t="shared" si="21"/>
        <v/>
      </c>
      <c r="BK12" s="85"/>
      <c r="BL12" s="88">
        <f t="shared" si="22"/>
        <v>0</v>
      </c>
      <c r="BM12" s="81"/>
      <c r="BN12" s="70"/>
      <c r="BO12" s="80"/>
      <c r="BP12" s="22"/>
      <c r="BQ12" s="70"/>
      <c r="BR12" s="92" t="str">
        <f t="shared" si="23"/>
        <v/>
      </c>
      <c r="BS12" s="92" t="str">
        <f t="shared" si="24"/>
        <v/>
      </c>
      <c r="BT12" s="85"/>
      <c r="BU12" s="88">
        <f t="shared" si="25"/>
        <v>0</v>
      </c>
      <c r="BV12" s="81"/>
      <c r="BW12" s="70"/>
      <c r="BX12" s="80"/>
      <c r="BY12" s="70"/>
      <c r="BZ12" s="70"/>
      <c r="CA12" s="92" t="str">
        <f t="shared" si="26"/>
        <v/>
      </c>
      <c r="CB12" s="92" t="str">
        <f t="shared" si="27"/>
        <v/>
      </c>
      <c r="CC12" s="85"/>
      <c r="CD12" s="88">
        <f t="shared" si="28"/>
        <v>0</v>
      </c>
      <c r="CE12" s="81"/>
      <c r="CF12" s="70"/>
      <c r="CG12" s="80"/>
      <c r="CH12" s="70"/>
      <c r="CI12" s="70"/>
      <c r="CJ12" s="92" t="str">
        <f t="shared" si="29"/>
        <v/>
      </c>
      <c r="CK12" s="92" t="str">
        <f t="shared" si="30"/>
        <v/>
      </c>
      <c r="CL12" s="85"/>
      <c r="CM12" s="88">
        <f t="shared" si="31"/>
        <v>0</v>
      </c>
      <c r="CN12" s="81"/>
      <c r="CO12" s="80"/>
      <c r="CP12" s="70"/>
      <c r="CQ12" s="70"/>
      <c r="CR12" s="92" t="str">
        <f t="shared" si="32"/>
        <v/>
      </c>
      <c r="CS12" s="92" t="str">
        <f t="shared" si="33"/>
        <v/>
      </c>
      <c r="CT12" s="85"/>
      <c r="CU12" s="88">
        <f t="shared" si="34"/>
        <v>0</v>
      </c>
      <c r="CV12" s="81"/>
      <c r="CW12" s="70"/>
      <c r="CX12" s="80"/>
      <c r="CY12" s="70"/>
      <c r="CZ12" s="70"/>
      <c r="DA12" s="92" t="str">
        <f t="shared" si="35"/>
        <v/>
      </c>
      <c r="DB12" s="92" t="str">
        <f t="shared" si="36"/>
        <v/>
      </c>
      <c r="DC12" s="241"/>
    </row>
    <row r="13" spans="2:107" s="14" customFormat="1" ht="24.95" customHeight="1" x14ac:dyDescent="0.4">
      <c r="B13" s="260">
        <v>10</v>
      </c>
      <c r="C13" s="86" t="s">
        <v>34</v>
      </c>
      <c r="D13" s="68"/>
      <c r="E13" s="254">
        <f t="shared" si="5"/>
        <v>1</v>
      </c>
      <c r="F13" s="242">
        <f t="shared" si="6"/>
        <v>1</v>
      </c>
      <c r="G13" s="242">
        <f t="shared" si="7"/>
        <v>0</v>
      </c>
      <c r="H13" s="174" t="s">
        <v>63</v>
      </c>
      <c r="I13" s="80" t="s">
        <v>90</v>
      </c>
      <c r="J13" s="241">
        <v>1800</v>
      </c>
      <c r="K13" s="121" t="s">
        <v>208</v>
      </c>
      <c r="L13" s="92">
        <f t="shared" si="0"/>
        <v>1800</v>
      </c>
      <c r="M13" s="223" t="str">
        <f t="shared" si="1"/>
        <v/>
      </c>
      <c r="O13" s="20">
        <f t="shared" si="2"/>
        <v>1500</v>
      </c>
      <c r="P13" s="107">
        <f>IF(eiweging!CN20="","",eiweging!CN20)</f>
        <v>51.170483954451342</v>
      </c>
      <c r="Q13" s="20">
        <f t="shared" si="3"/>
        <v>6</v>
      </c>
      <c r="R13" s="88"/>
      <c r="S13" s="88">
        <f t="shared" si="8"/>
        <v>1</v>
      </c>
      <c r="T13" s="81" t="s">
        <v>69</v>
      </c>
      <c r="U13" s="70"/>
      <c r="V13" s="80" t="s">
        <v>89</v>
      </c>
      <c r="W13" s="120" t="s">
        <v>210</v>
      </c>
      <c r="X13" s="70">
        <v>1500</v>
      </c>
      <c r="Y13" s="92">
        <f t="shared" si="9"/>
        <v>1500</v>
      </c>
      <c r="Z13" s="92" t="str">
        <f t="shared" si="10"/>
        <v/>
      </c>
      <c r="AB13" s="64">
        <f t="shared" si="11"/>
        <v>1</v>
      </c>
      <c r="AC13" s="81" t="s">
        <v>69</v>
      </c>
      <c r="AD13" s="70"/>
      <c r="AE13" s="80" t="s">
        <v>90</v>
      </c>
      <c r="AF13" s="120" t="s">
        <v>209</v>
      </c>
      <c r="AG13" s="70">
        <v>1500</v>
      </c>
      <c r="AH13" s="92">
        <f t="shared" si="4"/>
        <v>1500</v>
      </c>
      <c r="AI13" s="92" t="str">
        <f t="shared" si="12"/>
        <v/>
      </c>
      <c r="AJ13" s="85"/>
      <c r="AK13" s="88">
        <f t="shared" si="13"/>
        <v>1</v>
      </c>
      <c r="AL13" s="81" t="s">
        <v>69</v>
      </c>
      <c r="AM13" s="70"/>
      <c r="AN13" s="80" t="s">
        <v>89</v>
      </c>
      <c r="AO13" s="120" t="s">
        <v>218</v>
      </c>
      <c r="AP13" s="70">
        <v>1500</v>
      </c>
      <c r="AQ13" s="73">
        <f t="shared" si="14"/>
        <v>1500</v>
      </c>
      <c r="AR13" s="73" t="str">
        <f t="shared" si="15"/>
        <v/>
      </c>
      <c r="AS13" s="85"/>
      <c r="AT13" s="88">
        <f t="shared" si="16"/>
        <v>1</v>
      </c>
      <c r="AU13" s="81" t="s">
        <v>63</v>
      </c>
      <c r="AV13" s="70"/>
      <c r="AW13" s="80" t="s">
        <v>90</v>
      </c>
      <c r="AX13" s="120" t="s">
        <v>219</v>
      </c>
      <c r="AY13" s="70">
        <v>1500</v>
      </c>
      <c r="AZ13" s="92">
        <f t="shared" si="17"/>
        <v>1500</v>
      </c>
      <c r="BA13" s="92" t="str">
        <f t="shared" si="18"/>
        <v/>
      </c>
      <c r="BB13" s="85"/>
      <c r="BC13" s="88">
        <f t="shared" si="19"/>
        <v>1</v>
      </c>
      <c r="BD13" s="81" t="s">
        <v>63</v>
      </c>
      <c r="BE13" s="70"/>
      <c r="BF13" s="80" t="s">
        <v>90</v>
      </c>
      <c r="BG13" s="120" t="s">
        <v>220</v>
      </c>
      <c r="BH13" s="241">
        <v>1500</v>
      </c>
      <c r="BI13" s="92">
        <f t="shared" si="20"/>
        <v>1500</v>
      </c>
      <c r="BJ13" s="92" t="str">
        <f t="shared" si="21"/>
        <v/>
      </c>
      <c r="BK13" s="85"/>
      <c r="BL13" s="88">
        <f t="shared" si="22"/>
        <v>1</v>
      </c>
      <c r="BM13" s="81" t="s">
        <v>63</v>
      </c>
      <c r="BN13" s="70"/>
      <c r="BO13" s="80" t="s">
        <v>90</v>
      </c>
      <c r="BP13" s="120" t="s">
        <v>221</v>
      </c>
      <c r="BQ13" s="241">
        <v>1500</v>
      </c>
      <c r="BR13" s="92">
        <f t="shared" si="23"/>
        <v>1500</v>
      </c>
      <c r="BS13" s="92" t="str">
        <f t="shared" si="24"/>
        <v/>
      </c>
      <c r="BT13" s="85"/>
      <c r="BU13" s="88">
        <f t="shared" si="25"/>
        <v>0</v>
      </c>
      <c r="BV13" s="81"/>
      <c r="BW13" s="70"/>
      <c r="BX13" s="80"/>
      <c r="BY13" s="70"/>
      <c r="BZ13" s="70"/>
      <c r="CA13" s="92" t="str">
        <f t="shared" si="26"/>
        <v/>
      </c>
      <c r="CB13" s="92" t="str">
        <f t="shared" si="27"/>
        <v/>
      </c>
      <c r="CC13" s="85"/>
      <c r="CD13" s="88">
        <f t="shared" si="28"/>
        <v>0</v>
      </c>
      <c r="CE13" s="81"/>
      <c r="CF13" s="70"/>
      <c r="CG13" s="80"/>
      <c r="CH13" s="70"/>
      <c r="CI13" s="70"/>
      <c r="CJ13" s="92" t="str">
        <f t="shared" si="29"/>
        <v/>
      </c>
      <c r="CK13" s="92" t="str">
        <f t="shared" si="30"/>
        <v/>
      </c>
      <c r="CL13" s="85"/>
      <c r="CM13" s="88">
        <f t="shared" si="31"/>
        <v>0</v>
      </c>
      <c r="CN13" s="81"/>
      <c r="CO13" s="80"/>
      <c r="CP13" s="70"/>
      <c r="CQ13" s="70"/>
      <c r="CR13" s="92" t="str">
        <f t="shared" si="32"/>
        <v/>
      </c>
      <c r="CS13" s="92" t="str">
        <f t="shared" si="33"/>
        <v/>
      </c>
      <c r="CT13" s="85"/>
      <c r="CU13" s="88">
        <f t="shared" si="34"/>
        <v>0</v>
      </c>
      <c r="CV13" s="81"/>
      <c r="CW13" s="70"/>
      <c r="CX13" s="80"/>
      <c r="CY13" s="70"/>
      <c r="CZ13" s="70"/>
      <c r="DA13" s="92" t="str">
        <f t="shared" si="35"/>
        <v/>
      </c>
      <c r="DB13" s="92" t="str">
        <f t="shared" si="36"/>
        <v/>
      </c>
      <c r="DC13" s="241"/>
    </row>
    <row r="14" spans="2:107" s="14" customFormat="1" ht="24.95" customHeight="1" x14ac:dyDescent="0.4">
      <c r="B14" s="260">
        <v>11</v>
      </c>
      <c r="C14" s="86" t="s">
        <v>34</v>
      </c>
      <c r="D14" s="68"/>
      <c r="E14" s="254">
        <f t="shared" si="5"/>
        <v>1</v>
      </c>
      <c r="F14" s="242">
        <f t="shared" si="6"/>
        <v>1</v>
      </c>
      <c r="G14" s="242">
        <f t="shared" si="7"/>
        <v>0</v>
      </c>
      <c r="H14" s="174" t="s">
        <v>64</v>
      </c>
      <c r="I14" s="80" t="s">
        <v>90</v>
      </c>
      <c r="J14" s="241">
        <v>1800</v>
      </c>
      <c r="K14" s="121" t="s">
        <v>211</v>
      </c>
      <c r="L14" s="92">
        <f t="shared" si="0"/>
        <v>1800</v>
      </c>
      <c r="M14" s="223" t="str">
        <f t="shared" si="1"/>
        <v/>
      </c>
      <c r="O14" s="20">
        <f t="shared" si="2"/>
        <v>1500</v>
      </c>
      <c r="P14" s="107">
        <f>IF(eiweging!CV20="","",eiweging!CV20)</f>
        <v>48.737012987012989</v>
      </c>
      <c r="Q14" s="20">
        <f t="shared" si="3"/>
        <v>3</v>
      </c>
      <c r="R14" s="88"/>
      <c r="S14" s="88">
        <f t="shared" si="8"/>
        <v>1</v>
      </c>
      <c r="T14" s="81" t="s">
        <v>64</v>
      </c>
      <c r="U14" s="70"/>
      <c r="V14" s="80" t="s">
        <v>90</v>
      </c>
      <c r="W14" s="120" t="s">
        <v>207</v>
      </c>
      <c r="X14" s="70">
        <v>1500</v>
      </c>
      <c r="Y14" s="92">
        <f t="shared" si="9"/>
        <v>1500</v>
      </c>
      <c r="Z14" s="92" t="str">
        <f t="shared" si="10"/>
        <v/>
      </c>
      <c r="AB14" s="64">
        <f t="shared" si="11"/>
        <v>1</v>
      </c>
      <c r="AC14" s="81" t="s">
        <v>63</v>
      </c>
      <c r="AD14" s="70"/>
      <c r="AE14" s="80" t="s">
        <v>90</v>
      </c>
      <c r="AF14" s="120" t="s">
        <v>222</v>
      </c>
      <c r="AG14" s="70">
        <v>1500</v>
      </c>
      <c r="AH14" s="92">
        <f t="shared" si="4"/>
        <v>1500</v>
      </c>
      <c r="AI14" s="92" t="str">
        <f t="shared" si="12"/>
        <v/>
      </c>
      <c r="AJ14" s="85"/>
      <c r="AK14" s="88">
        <f t="shared" si="13"/>
        <v>1</v>
      </c>
      <c r="AL14" s="81" t="s">
        <v>63</v>
      </c>
      <c r="AM14" s="70"/>
      <c r="AN14" s="80" t="s">
        <v>90</v>
      </c>
      <c r="AO14" s="120" t="s">
        <v>223</v>
      </c>
      <c r="AP14" s="70">
        <v>1500</v>
      </c>
      <c r="AQ14" s="73">
        <f t="shared" si="14"/>
        <v>1500</v>
      </c>
      <c r="AR14" s="73" t="str">
        <f t="shared" si="15"/>
        <v/>
      </c>
      <c r="AS14" s="85"/>
      <c r="AT14" s="88">
        <f t="shared" si="16"/>
        <v>0</v>
      </c>
      <c r="AU14" s="81"/>
      <c r="AV14" s="70"/>
      <c r="AW14" s="80"/>
      <c r="AX14" s="120"/>
      <c r="AY14" s="70"/>
      <c r="AZ14" s="92" t="str">
        <f t="shared" si="17"/>
        <v/>
      </c>
      <c r="BA14" s="92" t="str">
        <f t="shared" si="18"/>
        <v/>
      </c>
      <c r="BB14" s="85"/>
      <c r="BC14" s="88">
        <f t="shared" si="19"/>
        <v>0</v>
      </c>
      <c r="BD14" s="81"/>
      <c r="BE14" s="70"/>
      <c r="BF14" s="80"/>
      <c r="BG14" s="70"/>
      <c r="BH14" s="70"/>
      <c r="BI14" s="92" t="str">
        <f t="shared" si="20"/>
        <v/>
      </c>
      <c r="BJ14" s="92" t="str">
        <f t="shared" si="21"/>
        <v/>
      </c>
      <c r="BK14" s="85"/>
      <c r="BL14" s="88">
        <f t="shared" si="22"/>
        <v>0</v>
      </c>
      <c r="BM14" s="81"/>
      <c r="BN14" s="70"/>
      <c r="BO14" s="80"/>
      <c r="BP14" s="22"/>
      <c r="BQ14" s="70"/>
      <c r="BR14" s="92" t="str">
        <f t="shared" si="23"/>
        <v/>
      </c>
      <c r="BS14" s="92" t="str">
        <f t="shared" si="24"/>
        <v/>
      </c>
      <c r="BT14" s="85"/>
      <c r="BU14" s="88">
        <f t="shared" si="25"/>
        <v>0</v>
      </c>
      <c r="BV14" s="81"/>
      <c r="BW14" s="70"/>
      <c r="BX14" s="80"/>
      <c r="BY14" s="70"/>
      <c r="BZ14" s="70"/>
      <c r="CA14" s="92" t="str">
        <f t="shared" si="26"/>
        <v/>
      </c>
      <c r="CB14" s="92" t="str">
        <f t="shared" si="27"/>
        <v/>
      </c>
      <c r="CC14" s="85"/>
      <c r="CD14" s="88">
        <f t="shared" si="28"/>
        <v>0</v>
      </c>
      <c r="CE14" s="81"/>
      <c r="CF14" s="70"/>
      <c r="CG14" s="80"/>
      <c r="CH14" s="70"/>
      <c r="CI14" s="70"/>
      <c r="CJ14" s="92" t="str">
        <f t="shared" si="29"/>
        <v/>
      </c>
      <c r="CK14" s="92" t="str">
        <f t="shared" si="30"/>
        <v/>
      </c>
      <c r="CL14" s="85"/>
      <c r="CM14" s="88">
        <f t="shared" si="31"/>
        <v>0</v>
      </c>
      <c r="CN14" s="81"/>
      <c r="CO14" s="80"/>
      <c r="CP14" s="70"/>
      <c r="CQ14" s="70"/>
      <c r="CR14" s="92" t="str">
        <f t="shared" si="32"/>
        <v/>
      </c>
      <c r="CS14" s="92" t="str">
        <f t="shared" si="33"/>
        <v/>
      </c>
      <c r="CT14" s="85"/>
      <c r="CU14" s="88">
        <f t="shared" si="34"/>
        <v>0</v>
      </c>
      <c r="CV14" s="81"/>
      <c r="CW14" s="70"/>
      <c r="CX14" s="80"/>
      <c r="CY14" s="70"/>
      <c r="CZ14" s="70"/>
      <c r="DA14" s="92" t="str">
        <f t="shared" si="35"/>
        <v/>
      </c>
      <c r="DB14" s="92" t="str">
        <f t="shared" si="36"/>
        <v/>
      </c>
      <c r="DC14" s="241"/>
    </row>
    <row r="15" spans="2:107" s="14" customFormat="1" ht="24.95" customHeight="1" x14ac:dyDescent="0.4">
      <c r="B15" s="260">
        <v>12</v>
      </c>
      <c r="C15" s="86" t="s">
        <v>34</v>
      </c>
      <c r="D15" s="68"/>
      <c r="E15" s="254">
        <f t="shared" si="5"/>
        <v>1</v>
      </c>
      <c r="F15" s="242">
        <f t="shared" si="6"/>
        <v>1</v>
      </c>
      <c r="G15" s="242">
        <f t="shared" si="7"/>
        <v>0</v>
      </c>
      <c r="H15" s="174" t="s">
        <v>64</v>
      </c>
      <c r="I15" s="80" t="s">
        <v>89</v>
      </c>
      <c r="J15" s="241">
        <v>1800</v>
      </c>
      <c r="K15" s="121">
        <v>1234</v>
      </c>
      <c r="L15" s="92">
        <f t="shared" si="0"/>
        <v>1800</v>
      </c>
      <c r="M15" s="223" t="str">
        <f t="shared" si="1"/>
        <v/>
      </c>
      <c r="O15" s="20">
        <f t="shared" si="2"/>
        <v>1500</v>
      </c>
      <c r="P15" s="107">
        <f>IF(eiweging!DD20="","",eiweging!DD20)</f>
        <v>50.375724637681159</v>
      </c>
      <c r="Q15" s="20">
        <f t="shared" si="3"/>
        <v>1</v>
      </c>
      <c r="R15" s="88"/>
      <c r="S15" s="88">
        <f t="shared" si="8"/>
        <v>1</v>
      </c>
      <c r="T15" s="81" t="s">
        <v>63</v>
      </c>
      <c r="U15" s="70"/>
      <c r="V15" s="80" t="s">
        <v>90</v>
      </c>
      <c r="W15" s="120" t="s">
        <v>224</v>
      </c>
      <c r="X15" s="70">
        <v>1500</v>
      </c>
      <c r="Y15" s="92">
        <f t="shared" si="9"/>
        <v>1500</v>
      </c>
      <c r="Z15" s="92" t="str">
        <f t="shared" si="10"/>
        <v/>
      </c>
      <c r="AB15" s="64">
        <f t="shared" si="11"/>
        <v>0</v>
      </c>
      <c r="AC15" s="81"/>
      <c r="AD15" s="70"/>
      <c r="AE15" s="80"/>
      <c r="AF15" s="120"/>
      <c r="AG15" s="70"/>
      <c r="AH15" s="92" t="str">
        <f t="shared" si="4"/>
        <v/>
      </c>
      <c r="AI15" s="92" t="str">
        <f t="shared" si="12"/>
        <v/>
      </c>
      <c r="AJ15" s="85"/>
      <c r="AK15" s="88">
        <f t="shared" si="13"/>
        <v>0</v>
      </c>
      <c r="AL15" s="81"/>
      <c r="AM15" s="70"/>
      <c r="AN15" s="80"/>
      <c r="AO15" s="120"/>
      <c r="AP15" s="70"/>
      <c r="AQ15" s="73" t="str">
        <f t="shared" si="14"/>
        <v/>
      </c>
      <c r="AR15" s="73" t="str">
        <f t="shared" si="15"/>
        <v/>
      </c>
      <c r="AS15" s="85"/>
      <c r="AT15" s="88">
        <f t="shared" si="16"/>
        <v>0</v>
      </c>
      <c r="AU15" s="81"/>
      <c r="AV15" s="70"/>
      <c r="AW15" s="80"/>
      <c r="AX15" s="120"/>
      <c r="AY15" s="70"/>
      <c r="AZ15" s="92" t="str">
        <f t="shared" si="17"/>
        <v/>
      </c>
      <c r="BA15" s="92" t="str">
        <f t="shared" si="18"/>
        <v/>
      </c>
      <c r="BB15" s="85"/>
      <c r="BC15" s="88">
        <f t="shared" si="19"/>
        <v>0</v>
      </c>
      <c r="BD15" s="81"/>
      <c r="BE15" s="70"/>
      <c r="BF15" s="80"/>
      <c r="BG15" s="70"/>
      <c r="BH15" s="70"/>
      <c r="BI15" s="92" t="str">
        <f t="shared" si="20"/>
        <v/>
      </c>
      <c r="BJ15" s="92" t="str">
        <f t="shared" si="21"/>
        <v/>
      </c>
      <c r="BK15" s="85"/>
      <c r="BL15" s="88">
        <f t="shared" si="22"/>
        <v>0</v>
      </c>
      <c r="BM15" s="81"/>
      <c r="BN15" s="70"/>
      <c r="BO15" s="80"/>
      <c r="BP15" s="70"/>
      <c r="BQ15" s="70"/>
      <c r="BR15" s="92" t="str">
        <f t="shared" si="23"/>
        <v/>
      </c>
      <c r="BS15" s="92" t="str">
        <f t="shared" si="24"/>
        <v/>
      </c>
      <c r="BT15" s="85"/>
      <c r="BU15" s="88">
        <f t="shared" si="25"/>
        <v>0</v>
      </c>
      <c r="BV15" s="81"/>
      <c r="BW15" s="70"/>
      <c r="BX15" s="80"/>
      <c r="BY15" s="70"/>
      <c r="BZ15" s="70"/>
      <c r="CA15" s="92" t="str">
        <f t="shared" si="26"/>
        <v/>
      </c>
      <c r="CB15" s="92" t="str">
        <f t="shared" si="27"/>
        <v/>
      </c>
      <c r="CC15" s="85"/>
      <c r="CD15" s="88">
        <f t="shared" si="28"/>
        <v>0</v>
      </c>
      <c r="CE15" s="81"/>
      <c r="CF15" s="70"/>
      <c r="CG15" s="80"/>
      <c r="CH15" s="70"/>
      <c r="CI15" s="70"/>
      <c r="CJ15" s="92" t="str">
        <f t="shared" si="29"/>
        <v/>
      </c>
      <c r="CK15" s="92" t="str">
        <f t="shared" si="30"/>
        <v/>
      </c>
      <c r="CL15" s="85"/>
      <c r="CM15" s="88">
        <f t="shared" si="31"/>
        <v>0</v>
      </c>
      <c r="CN15" s="81"/>
      <c r="CO15" s="80"/>
      <c r="CP15" s="70"/>
      <c r="CQ15" s="70"/>
      <c r="CR15" s="92" t="str">
        <f t="shared" si="32"/>
        <v/>
      </c>
      <c r="CS15" s="92" t="str">
        <f t="shared" si="33"/>
        <v/>
      </c>
      <c r="CT15" s="85"/>
      <c r="CU15" s="88">
        <f t="shared" si="34"/>
        <v>0</v>
      </c>
      <c r="CV15" s="81"/>
      <c r="CW15" s="70"/>
      <c r="CX15" s="80"/>
      <c r="CY15" s="70"/>
      <c r="CZ15" s="70"/>
      <c r="DA15" s="92" t="str">
        <f t="shared" si="35"/>
        <v/>
      </c>
      <c r="DB15" s="92" t="str">
        <f t="shared" si="36"/>
        <v/>
      </c>
      <c r="DC15" s="241"/>
    </row>
    <row r="16" spans="2:107" s="14" customFormat="1" ht="24.95" customHeight="1" x14ac:dyDescent="0.4">
      <c r="B16" s="260">
        <v>13</v>
      </c>
      <c r="C16" s="86" t="s">
        <v>34</v>
      </c>
      <c r="D16" s="68"/>
      <c r="E16" s="254">
        <f t="shared" si="5"/>
        <v>1</v>
      </c>
      <c r="F16" s="242">
        <f t="shared" si="6"/>
        <v>1</v>
      </c>
      <c r="G16" s="242">
        <f t="shared" si="7"/>
        <v>0</v>
      </c>
      <c r="H16" s="174" t="s">
        <v>63</v>
      </c>
      <c r="I16" s="80" t="s">
        <v>89</v>
      </c>
      <c r="J16" s="241">
        <v>1800</v>
      </c>
      <c r="K16" s="121" t="s">
        <v>231</v>
      </c>
      <c r="L16" s="92">
        <f t="shared" si="0"/>
        <v>1800</v>
      </c>
      <c r="M16" s="223" t="str">
        <f t="shared" si="1"/>
        <v/>
      </c>
      <c r="O16" s="20">
        <f t="shared" si="2"/>
        <v>1500</v>
      </c>
      <c r="P16" s="107">
        <f>IF(eiweging!DL20="","",eiweging!DL20)</f>
        <v>49.35679012345679</v>
      </c>
      <c r="Q16" s="20">
        <f t="shared" si="3"/>
        <v>6</v>
      </c>
      <c r="R16" s="88"/>
      <c r="S16" s="88">
        <f t="shared" si="8"/>
        <v>1</v>
      </c>
      <c r="T16" s="81" t="s">
        <v>63</v>
      </c>
      <c r="U16" s="70"/>
      <c r="V16" s="80" t="s">
        <v>91</v>
      </c>
      <c r="W16" s="120" t="s">
        <v>251</v>
      </c>
      <c r="X16" s="70">
        <v>1500</v>
      </c>
      <c r="Y16" s="92">
        <f t="shared" si="9"/>
        <v>1500</v>
      </c>
      <c r="Z16" s="92" t="str">
        <f t="shared" si="10"/>
        <v/>
      </c>
      <c r="AB16" s="64">
        <f t="shared" si="11"/>
        <v>1</v>
      </c>
      <c r="AC16" s="81" t="s">
        <v>63</v>
      </c>
      <c r="AD16" s="70"/>
      <c r="AE16" s="80" t="s">
        <v>91</v>
      </c>
      <c r="AF16" s="120" t="s">
        <v>252</v>
      </c>
      <c r="AG16" s="70">
        <v>1500</v>
      </c>
      <c r="AH16" s="92">
        <f t="shared" si="4"/>
        <v>1500</v>
      </c>
      <c r="AI16" s="92" t="str">
        <f t="shared" si="12"/>
        <v/>
      </c>
      <c r="AJ16" s="85"/>
      <c r="AK16" s="88">
        <f t="shared" si="13"/>
        <v>1</v>
      </c>
      <c r="AL16" s="81" t="s">
        <v>63</v>
      </c>
      <c r="AM16" s="70"/>
      <c r="AN16" s="80" t="s">
        <v>91</v>
      </c>
      <c r="AO16" s="120" t="s">
        <v>253</v>
      </c>
      <c r="AP16" s="70">
        <v>1500</v>
      </c>
      <c r="AQ16" s="73">
        <f t="shared" si="14"/>
        <v>1500</v>
      </c>
      <c r="AR16" s="73" t="str">
        <f t="shared" si="15"/>
        <v/>
      </c>
      <c r="AS16" s="85"/>
      <c r="AT16" s="88">
        <f t="shared" si="16"/>
        <v>1</v>
      </c>
      <c r="AU16" s="81" t="s">
        <v>63</v>
      </c>
      <c r="AV16" s="70"/>
      <c r="AW16" s="80" t="s">
        <v>91</v>
      </c>
      <c r="AX16" s="120" t="s">
        <v>254</v>
      </c>
      <c r="AY16" s="70">
        <v>1500</v>
      </c>
      <c r="AZ16" s="92">
        <f t="shared" si="17"/>
        <v>1500</v>
      </c>
      <c r="BA16" s="92" t="str">
        <f t="shared" si="18"/>
        <v/>
      </c>
      <c r="BB16" s="85"/>
      <c r="BC16" s="88">
        <f t="shared" si="19"/>
        <v>1</v>
      </c>
      <c r="BD16" s="81" t="s">
        <v>63</v>
      </c>
      <c r="BE16" s="70"/>
      <c r="BF16" s="80" t="s">
        <v>91</v>
      </c>
      <c r="BG16" s="70" t="s">
        <v>255</v>
      </c>
      <c r="BH16" s="70">
        <v>1500</v>
      </c>
      <c r="BI16" s="92">
        <f t="shared" si="20"/>
        <v>1500</v>
      </c>
      <c r="BJ16" s="92" t="str">
        <f t="shared" si="21"/>
        <v/>
      </c>
      <c r="BK16" s="85"/>
      <c r="BL16" s="88">
        <f t="shared" si="22"/>
        <v>1</v>
      </c>
      <c r="BM16" s="81" t="s">
        <v>74</v>
      </c>
      <c r="BN16" s="70"/>
      <c r="BO16" s="80" t="s">
        <v>91</v>
      </c>
      <c r="BP16" s="22" t="s">
        <v>256</v>
      </c>
      <c r="BQ16" s="70">
        <v>1500</v>
      </c>
      <c r="BR16" s="92">
        <f t="shared" si="23"/>
        <v>1500</v>
      </c>
      <c r="BS16" s="92" t="str">
        <f t="shared" si="24"/>
        <v/>
      </c>
      <c r="BT16" s="85"/>
      <c r="BU16" s="88">
        <f t="shared" si="25"/>
        <v>0</v>
      </c>
      <c r="BV16" s="81"/>
      <c r="BW16" s="70"/>
      <c r="BX16" s="80"/>
      <c r="BY16" s="70"/>
      <c r="BZ16" s="70"/>
      <c r="CA16" s="92" t="str">
        <f t="shared" si="26"/>
        <v/>
      </c>
      <c r="CB16" s="92" t="str">
        <f t="shared" si="27"/>
        <v/>
      </c>
      <c r="CC16" s="85"/>
      <c r="CD16" s="88">
        <f t="shared" si="28"/>
        <v>0</v>
      </c>
      <c r="CE16" s="81"/>
      <c r="CF16" s="70"/>
      <c r="CG16" s="80"/>
      <c r="CH16" s="70"/>
      <c r="CI16" s="70"/>
      <c r="CJ16" s="92" t="str">
        <f t="shared" si="29"/>
        <v/>
      </c>
      <c r="CK16" s="92" t="str">
        <f t="shared" si="30"/>
        <v/>
      </c>
      <c r="CL16" s="85"/>
      <c r="CM16" s="88">
        <f t="shared" si="31"/>
        <v>0</v>
      </c>
      <c r="CN16" s="81"/>
      <c r="CO16" s="80"/>
      <c r="CP16" s="70"/>
      <c r="CQ16" s="70"/>
      <c r="CR16" s="92" t="str">
        <f t="shared" si="32"/>
        <v/>
      </c>
      <c r="CS16" s="92" t="str">
        <f t="shared" si="33"/>
        <v/>
      </c>
      <c r="CT16" s="85"/>
      <c r="CU16" s="88">
        <f t="shared" si="34"/>
        <v>0</v>
      </c>
      <c r="CV16" s="81"/>
      <c r="CW16" s="70"/>
      <c r="CX16" s="80"/>
      <c r="CY16" s="70"/>
      <c r="CZ16" s="70"/>
      <c r="DA16" s="92" t="str">
        <f t="shared" si="35"/>
        <v/>
      </c>
      <c r="DB16" s="92" t="str">
        <f t="shared" si="36"/>
        <v/>
      </c>
      <c r="DC16" s="241"/>
    </row>
    <row r="17" spans="2:107" s="14" customFormat="1" ht="24.95" customHeight="1" x14ac:dyDescent="0.4">
      <c r="B17" s="260">
        <v>14</v>
      </c>
      <c r="C17" s="86" t="s">
        <v>34</v>
      </c>
      <c r="D17" s="68"/>
      <c r="E17" s="254">
        <f t="shared" si="5"/>
        <v>1</v>
      </c>
      <c r="F17" s="242">
        <f t="shared" si="6"/>
        <v>1</v>
      </c>
      <c r="G17" s="242">
        <f t="shared" si="7"/>
        <v>0</v>
      </c>
      <c r="H17" s="174" t="s">
        <v>238</v>
      </c>
      <c r="I17" s="80" t="s">
        <v>89</v>
      </c>
      <c r="J17" s="241">
        <v>1800</v>
      </c>
      <c r="K17" s="121" t="s">
        <v>232</v>
      </c>
      <c r="L17" s="92">
        <f t="shared" si="0"/>
        <v>1800</v>
      </c>
      <c r="M17" s="223" t="str">
        <f t="shared" si="1"/>
        <v/>
      </c>
      <c r="O17" s="20">
        <f t="shared" si="2"/>
        <v>1500</v>
      </c>
      <c r="P17" s="107">
        <f>IF(eiweging!DT20="","",eiweging!DT20)</f>
        <v>50.114144736842107</v>
      </c>
      <c r="Q17" s="20">
        <f t="shared" si="3"/>
        <v>5</v>
      </c>
      <c r="R17" s="88"/>
      <c r="S17" s="88">
        <f t="shared" si="8"/>
        <v>1</v>
      </c>
      <c r="T17" s="81" t="s">
        <v>74</v>
      </c>
      <c r="U17" s="70"/>
      <c r="V17" s="80" t="s">
        <v>90</v>
      </c>
      <c r="W17" s="120" t="s">
        <v>242</v>
      </c>
      <c r="X17" s="70">
        <v>1500</v>
      </c>
      <c r="Y17" s="92">
        <f t="shared" si="9"/>
        <v>1500</v>
      </c>
      <c r="Z17" s="92" t="str">
        <f t="shared" si="10"/>
        <v/>
      </c>
      <c r="AB17" s="64">
        <f t="shared" si="11"/>
        <v>1</v>
      </c>
      <c r="AC17" s="81" t="s">
        <v>74</v>
      </c>
      <c r="AD17" s="70"/>
      <c r="AE17" s="80" t="s">
        <v>90</v>
      </c>
      <c r="AF17" s="120" t="s">
        <v>243</v>
      </c>
      <c r="AG17" s="70">
        <v>1500</v>
      </c>
      <c r="AH17" s="92">
        <f t="shared" si="4"/>
        <v>1500</v>
      </c>
      <c r="AI17" s="92" t="str">
        <f t="shared" si="12"/>
        <v/>
      </c>
      <c r="AJ17" s="85"/>
      <c r="AK17" s="88">
        <f t="shared" si="13"/>
        <v>1</v>
      </c>
      <c r="AL17" s="81" t="s">
        <v>74</v>
      </c>
      <c r="AM17" s="70"/>
      <c r="AN17" s="80" t="s">
        <v>90</v>
      </c>
      <c r="AO17" s="120" t="s">
        <v>244</v>
      </c>
      <c r="AP17" s="70">
        <v>1500</v>
      </c>
      <c r="AQ17" s="73">
        <f t="shared" si="14"/>
        <v>1500</v>
      </c>
      <c r="AR17" s="73" t="str">
        <f t="shared" si="15"/>
        <v/>
      </c>
      <c r="AS17" s="85"/>
      <c r="AT17" s="88">
        <f t="shared" si="16"/>
        <v>1</v>
      </c>
      <c r="AU17" s="81" t="s">
        <v>238</v>
      </c>
      <c r="AV17" s="70"/>
      <c r="AW17" s="80" t="s">
        <v>89</v>
      </c>
      <c r="AX17" s="120" t="s">
        <v>196</v>
      </c>
      <c r="AY17" s="70">
        <v>1500</v>
      </c>
      <c r="AZ17" s="92">
        <f t="shared" si="17"/>
        <v>1500</v>
      </c>
      <c r="BA17" s="92" t="str">
        <f t="shared" si="18"/>
        <v/>
      </c>
      <c r="BB17" s="85"/>
      <c r="BC17" s="88">
        <f t="shared" si="19"/>
        <v>1</v>
      </c>
      <c r="BD17" s="81" t="s">
        <v>238</v>
      </c>
      <c r="BE17" s="70"/>
      <c r="BF17" s="80" t="s">
        <v>89</v>
      </c>
      <c r="BG17" s="70" t="s">
        <v>196</v>
      </c>
      <c r="BH17" s="70">
        <v>1500</v>
      </c>
      <c r="BI17" s="92">
        <f t="shared" si="20"/>
        <v>1500</v>
      </c>
      <c r="BJ17" s="92" t="str">
        <f t="shared" si="21"/>
        <v/>
      </c>
      <c r="BK17" s="85"/>
      <c r="BL17" s="88">
        <f t="shared" si="22"/>
        <v>0</v>
      </c>
      <c r="BM17" s="81"/>
      <c r="BN17" s="70"/>
      <c r="BO17" s="80"/>
      <c r="BP17" s="22"/>
      <c r="BQ17" s="70"/>
      <c r="BR17" s="92" t="str">
        <f t="shared" si="23"/>
        <v/>
      </c>
      <c r="BS17" s="92" t="str">
        <f t="shared" si="24"/>
        <v/>
      </c>
      <c r="BT17" s="85"/>
      <c r="BU17" s="88">
        <f t="shared" si="25"/>
        <v>0</v>
      </c>
      <c r="BV17" s="81"/>
      <c r="BW17" s="70"/>
      <c r="BX17" s="80"/>
      <c r="BY17" s="70"/>
      <c r="BZ17" s="70"/>
      <c r="CA17" s="92" t="str">
        <f t="shared" si="26"/>
        <v/>
      </c>
      <c r="CB17" s="92" t="str">
        <f t="shared" si="27"/>
        <v/>
      </c>
      <c r="CC17" s="85"/>
      <c r="CD17" s="88">
        <f t="shared" si="28"/>
        <v>0</v>
      </c>
      <c r="CE17" s="81"/>
      <c r="CF17" s="70"/>
      <c r="CG17" s="80"/>
      <c r="CH17" s="70"/>
      <c r="CI17" s="70"/>
      <c r="CJ17" s="92" t="str">
        <f t="shared" si="29"/>
        <v/>
      </c>
      <c r="CK17" s="92" t="str">
        <f t="shared" si="30"/>
        <v/>
      </c>
      <c r="CL17" s="85"/>
      <c r="CM17" s="88">
        <f t="shared" si="31"/>
        <v>0</v>
      </c>
      <c r="CN17" s="81"/>
      <c r="CO17" s="80"/>
      <c r="CP17" s="70"/>
      <c r="CQ17" s="70"/>
      <c r="CR17" s="92" t="str">
        <f t="shared" si="32"/>
        <v/>
      </c>
      <c r="CS17" s="92" t="str">
        <f t="shared" si="33"/>
        <v/>
      </c>
      <c r="CT17" s="85"/>
      <c r="CU17" s="88">
        <f t="shared" si="34"/>
        <v>0</v>
      </c>
      <c r="CV17" s="81"/>
      <c r="CW17" s="70"/>
      <c r="CX17" s="80"/>
      <c r="CY17" s="70"/>
      <c r="CZ17" s="70"/>
      <c r="DA17" s="92" t="str">
        <f t="shared" si="35"/>
        <v/>
      </c>
      <c r="DB17" s="92" t="str">
        <f t="shared" si="36"/>
        <v/>
      </c>
      <c r="DC17" s="241"/>
    </row>
    <row r="18" spans="2:107" s="14" customFormat="1" ht="24.95" customHeight="1" x14ac:dyDescent="0.4">
      <c r="B18" s="260">
        <v>15</v>
      </c>
      <c r="C18" s="86" t="s">
        <v>34</v>
      </c>
      <c r="D18" s="68"/>
      <c r="E18" s="254">
        <f t="shared" si="5"/>
        <v>1</v>
      </c>
      <c r="F18" s="242">
        <f t="shared" si="6"/>
        <v>1</v>
      </c>
      <c r="G18" s="242">
        <f t="shared" si="7"/>
        <v>0</v>
      </c>
      <c r="H18" s="174" t="s">
        <v>74</v>
      </c>
      <c r="I18" s="80" t="s">
        <v>90</v>
      </c>
      <c r="J18" s="241">
        <v>1800</v>
      </c>
      <c r="K18" s="121" t="s">
        <v>245</v>
      </c>
      <c r="L18" s="92">
        <f t="shared" si="0"/>
        <v>1800</v>
      </c>
      <c r="M18" s="223" t="str">
        <f t="shared" si="1"/>
        <v/>
      </c>
      <c r="O18" s="20">
        <f>IF(ISERROR(IF(X18="","",AVERAGE(X18,AG18,AP18,AY18,BH18,BQ18,BZ18,CI18,CQ18,CZ18))),"",IF(X18="","",AVERAGE(X18,AG18,AP18,AY18,BH18,BQ18,BZ18,CI18,CQ18,CZ18)))</f>
        <v>1500</v>
      </c>
      <c r="P18" s="107">
        <f>IF(eiweging!EB20="","",eiweging!EB20)</f>
        <v>49.361059907834104</v>
      </c>
      <c r="Q18" s="20">
        <f t="shared" si="3"/>
        <v>5</v>
      </c>
      <c r="R18" s="88"/>
      <c r="S18" s="88">
        <f>IF(X18="",0,1)</f>
        <v>1</v>
      </c>
      <c r="T18" s="81" t="s">
        <v>76</v>
      </c>
      <c r="U18" s="119"/>
      <c r="V18" s="80" t="s">
        <v>90</v>
      </c>
      <c r="W18" s="120" t="s">
        <v>246</v>
      </c>
      <c r="X18" s="119">
        <v>1500</v>
      </c>
      <c r="Y18" s="92">
        <f>IF($E18=1,IF(X18="","",X18),"")</f>
        <v>1500</v>
      </c>
      <c r="Z18" s="92" t="str">
        <f>IF($E18=2,IF(X18="","",X18),"")</f>
        <v/>
      </c>
      <c r="AB18" s="64">
        <f t="shared" si="11"/>
        <v>1</v>
      </c>
      <c r="AC18" s="81" t="s">
        <v>76</v>
      </c>
      <c r="AD18" s="119"/>
      <c r="AE18" s="80" t="s">
        <v>90</v>
      </c>
      <c r="AF18" s="120" t="s">
        <v>247</v>
      </c>
      <c r="AG18" s="119">
        <v>1500</v>
      </c>
      <c r="AH18" s="92">
        <f t="shared" si="4"/>
        <v>1500</v>
      </c>
      <c r="AI18" s="92" t="str">
        <f t="shared" si="12"/>
        <v/>
      </c>
      <c r="AJ18" s="85"/>
      <c r="AK18" s="88">
        <f t="shared" si="13"/>
        <v>1</v>
      </c>
      <c r="AL18" s="81" t="s">
        <v>76</v>
      </c>
      <c r="AM18" s="119"/>
      <c r="AN18" s="80" t="s">
        <v>90</v>
      </c>
      <c r="AO18" s="120" t="s">
        <v>248</v>
      </c>
      <c r="AP18" s="119">
        <v>1500</v>
      </c>
      <c r="AQ18" s="73">
        <f t="shared" si="14"/>
        <v>1500</v>
      </c>
      <c r="AR18" s="73" t="str">
        <f t="shared" si="15"/>
        <v/>
      </c>
      <c r="AS18" s="85"/>
      <c r="AT18" s="88">
        <f t="shared" si="16"/>
        <v>1</v>
      </c>
      <c r="AU18" s="81" t="s">
        <v>76</v>
      </c>
      <c r="AV18" s="119"/>
      <c r="AW18" s="80" t="s">
        <v>90</v>
      </c>
      <c r="AX18" s="120" t="s">
        <v>249</v>
      </c>
      <c r="AY18" s="119">
        <v>1500</v>
      </c>
      <c r="AZ18" s="92">
        <f t="shared" si="17"/>
        <v>1500</v>
      </c>
      <c r="BA18" s="92"/>
      <c r="BB18" s="85"/>
      <c r="BC18" s="88">
        <f t="shared" si="19"/>
        <v>1</v>
      </c>
      <c r="BD18" s="81" t="s">
        <v>76</v>
      </c>
      <c r="BE18" s="119"/>
      <c r="BF18" s="80" t="s">
        <v>90</v>
      </c>
      <c r="BG18" s="119" t="s">
        <v>250</v>
      </c>
      <c r="BH18" s="119">
        <v>1500</v>
      </c>
      <c r="BI18" s="92">
        <f t="shared" si="20"/>
        <v>1500</v>
      </c>
      <c r="BJ18" s="92" t="str">
        <f t="shared" si="21"/>
        <v/>
      </c>
      <c r="BK18" s="85"/>
      <c r="BL18" s="88">
        <f t="shared" si="22"/>
        <v>0</v>
      </c>
      <c r="BM18" s="81"/>
      <c r="BN18" s="119"/>
      <c r="BO18" s="80"/>
      <c r="BP18" s="22"/>
      <c r="BQ18" s="119"/>
      <c r="BR18" s="92" t="str">
        <f t="shared" si="23"/>
        <v/>
      </c>
      <c r="BS18" s="92" t="str">
        <f t="shared" si="24"/>
        <v/>
      </c>
      <c r="BT18" s="85"/>
      <c r="BU18" s="88"/>
      <c r="BV18" s="81"/>
      <c r="BW18" s="119"/>
      <c r="BX18" s="80"/>
      <c r="BY18" s="119"/>
      <c r="BZ18" s="119"/>
      <c r="CA18" s="92"/>
      <c r="CB18" s="92"/>
      <c r="CC18" s="85"/>
      <c r="CD18" s="88"/>
      <c r="CE18" s="81"/>
      <c r="CF18" s="119"/>
      <c r="CG18" s="80"/>
      <c r="CH18" s="119"/>
      <c r="CI18" s="119"/>
      <c r="CJ18" s="92"/>
      <c r="CK18" s="92"/>
      <c r="CL18" s="85"/>
      <c r="CM18" s="88"/>
      <c r="CN18" s="81"/>
      <c r="CO18" s="80"/>
      <c r="CP18" s="119"/>
      <c r="CQ18" s="119"/>
      <c r="CR18" s="92"/>
      <c r="CS18" s="92"/>
      <c r="CT18" s="85"/>
      <c r="CU18" s="88"/>
      <c r="CV18" s="81"/>
      <c r="CW18" s="119"/>
      <c r="CX18" s="80"/>
      <c r="CY18" s="119"/>
      <c r="CZ18" s="119"/>
      <c r="DA18" s="92"/>
      <c r="DB18" s="92"/>
      <c r="DC18" s="241"/>
    </row>
    <row r="19" spans="2:107" s="14" customFormat="1" ht="24.95" customHeight="1" x14ac:dyDescent="0.4">
      <c r="B19" s="261">
        <v>16</v>
      </c>
      <c r="C19" s="208" t="s">
        <v>34</v>
      </c>
      <c r="D19" s="83"/>
      <c r="E19" s="84">
        <f t="shared" si="5"/>
        <v>1</v>
      </c>
      <c r="F19" s="39">
        <f t="shared" si="6"/>
        <v>1</v>
      </c>
      <c r="G19" s="39">
        <f t="shared" si="7"/>
        <v>0</v>
      </c>
      <c r="H19" s="209" t="s">
        <v>76</v>
      </c>
      <c r="I19" s="210" t="s">
        <v>90</v>
      </c>
      <c r="J19" s="211">
        <v>1800</v>
      </c>
      <c r="K19" s="212" t="s">
        <v>233</v>
      </c>
      <c r="L19" s="213">
        <f t="shared" si="0"/>
        <v>1800</v>
      </c>
      <c r="M19" s="262" t="str">
        <f t="shared" si="1"/>
        <v/>
      </c>
      <c r="O19" s="20">
        <f>IF(ISERROR(IF(X19="","",AVERAGE(X19,AG19,AP19,AY19,BH19,BQ19,BZ19,CI19,CQ19,CZ19))),"",IF(X19="","",AVERAGE(X19,AG19,AP19,AY19,BH19,BQ19,BZ19,CI19,CQ19,CZ19)))</f>
        <v>1500</v>
      </c>
      <c r="P19" s="107">
        <f>IF(eiweging!EJ20="","",eiweging!EJ20)</f>
        <v>51.351785714285711</v>
      </c>
      <c r="Q19" s="20">
        <f t="shared" si="3"/>
        <v>6</v>
      </c>
      <c r="R19" s="88"/>
      <c r="S19" s="88">
        <f>IF(X19="",0,1)</f>
        <v>1</v>
      </c>
      <c r="T19" s="81" t="s">
        <v>237</v>
      </c>
      <c r="U19" s="245"/>
      <c r="V19" s="80" t="s">
        <v>90</v>
      </c>
      <c r="W19" s="120" t="s">
        <v>236</v>
      </c>
      <c r="X19" s="245">
        <v>1500</v>
      </c>
      <c r="Y19" s="92">
        <f>IF($E19=1,IF(X19="","",X19),"")</f>
        <v>1500</v>
      </c>
      <c r="Z19" s="92" t="str">
        <f>IF($E19=2,IF(X19="","",X19),"")</f>
        <v/>
      </c>
      <c r="AB19" s="64">
        <f t="shared" si="11"/>
        <v>1</v>
      </c>
      <c r="AC19" s="81" t="s">
        <v>74</v>
      </c>
      <c r="AD19" s="245"/>
      <c r="AE19" s="80" t="s">
        <v>90</v>
      </c>
      <c r="AF19" s="120" t="s">
        <v>257</v>
      </c>
      <c r="AG19" s="245">
        <v>1500</v>
      </c>
      <c r="AH19" s="92">
        <f t="shared" si="4"/>
        <v>1500</v>
      </c>
      <c r="AI19" s="92" t="str">
        <f t="shared" si="12"/>
        <v/>
      </c>
      <c r="AJ19" s="85"/>
      <c r="AK19" s="88">
        <f t="shared" si="13"/>
        <v>1</v>
      </c>
      <c r="AL19" s="81" t="s">
        <v>74</v>
      </c>
      <c r="AM19" s="245"/>
      <c r="AN19" s="80" t="s">
        <v>90</v>
      </c>
      <c r="AO19" s="120" t="s">
        <v>234</v>
      </c>
      <c r="AP19" s="245">
        <v>1500</v>
      </c>
      <c r="AQ19" s="73">
        <f t="shared" si="14"/>
        <v>1500</v>
      </c>
      <c r="AR19" s="73" t="str">
        <f t="shared" si="15"/>
        <v/>
      </c>
      <c r="AS19" s="85"/>
      <c r="AT19" s="88">
        <f t="shared" si="16"/>
        <v>1</v>
      </c>
      <c r="AU19" s="81" t="s">
        <v>74</v>
      </c>
      <c r="AV19" s="119"/>
      <c r="AW19" s="80" t="s">
        <v>90</v>
      </c>
      <c r="AX19" s="120" t="s">
        <v>235</v>
      </c>
      <c r="AY19" s="119">
        <v>1500</v>
      </c>
      <c r="AZ19" s="92">
        <f t="shared" si="17"/>
        <v>1500</v>
      </c>
      <c r="BA19" s="92"/>
      <c r="BB19" s="85"/>
      <c r="BC19" s="88">
        <f t="shared" si="19"/>
        <v>1</v>
      </c>
      <c r="BD19" s="81" t="s">
        <v>74</v>
      </c>
      <c r="BE19" s="119"/>
      <c r="BF19" s="80" t="s">
        <v>90</v>
      </c>
      <c r="BG19" s="119" t="s">
        <v>258</v>
      </c>
      <c r="BH19" s="119">
        <v>1500</v>
      </c>
      <c r="BI19" s="92">
        <f t="shared" si="20"/>
        <v>1500</v>
      </c>
      <c r="BJ19" s="92" t="str">
        <f t="shared" si="21"/>
        <v/>
      </c>
      <c r="BK19" s="85"/>
      <c r="BL19" s="88">
        <f t="shared" si="22"/>
        <v>1</v>
      </c>
      <c r="BM19" s="81" t="s">
        <v>74</v>
      </c>
      <c r="BN19" s="119"/>
      <c r="BO19" s="80" t="s">
        <v>90</v>
      </c>
      <c r="BP19" s="22" t="s">
        <v>259</v>
      </c>
      <c r="BQ19" s="119">
        <v>1500</v>
      </c>
      <c r="BR19" s="92">
        <f t="shared" si="23"/>
        <v>1500</v>
      </c>
      <c r="BS19" s="92" t="str">
        <f t="shared" si="24"/>
        <v/>
      </c>
      <c r="BT19" s="85"/>
      <c r="BU19" s="88"/>
      <c r="BV19" s="81"/>
      <c r="BW19" s="119"/>
      <c r="BX19" s="80"/>
      <c r="BY19" s="119"/>
      <c r="BZ19" s="119"/>
      <c r="CA19" s="92"/>
      <c r="CB19" s="92"/>
      <c r="CC19" s="85"/>
      <c r="CD19" s="88"/>
      <c r="CE19" s="81"/>
      <c r="CF19" s="119"/>
      <c r="CG19" s="80"/>
      <c r="CH19" s="119"/>
      <c r="CI19" s="119"/>
      <c r="CJ19" s="92"/>
      <c r="CK19" s="92"/>
      <c r="CL19" s="85"/>
      <c r="CM19" s="88"/>
      <c r="CN19" s="81"/>
      <c r="CO19" s="80"/>
      <c r="CP19" s="119"/>
      <c r="CQ19" s="119"/>
      <c r="CR19" s="92"/>
      <c r="CS19" s="92"/>
      <c r="CT19" s="85"/>
      <c r="CU19" s="88"/>
      <c r="CV19" s="81"/>
      <c r="CW19" s="119"/>
      <c r="CX19" s="80"/>
      <c r="CY19" s="119"/>
      <c r="CZ19" s="119"/>
      <c r="DA19" s="92"/>
      <c r="DB19" s="92"/>
      <c r="DC19" s="241"/>
    </row>
    <row r="20" spans="2:107" s="14" customFormat="1" ht="24.95" customHeight="1" thickBot="1" x14ac:dyDescent="0.45">
      <c r="B20" s="263">
        <v>17</v>
      </c>
      <c r="C20" s="264" t="s">
        <v>34</v>
      </c>
      <c r="D20" s="224"/>
      <c r="E20" s="225">
        <f t="shared" si="5"/>
        <v>1</v>
      </c>
      <c r="F20" s="226">
        <f t="shared" si="6"/>
        <v>1</v>
      </c>
      <c r="G20" s="226">
        <f t="shared" si="7"/>
        <v>0</v>
      </c>
      <c r="H20" s="227" t="s">
        <v>77</v>
      </c>
      <c r="I20" s="228" t="s">
        <v>90</v>
      </c>
      <c r="J20" s="229">
        <v>1800</v>
      </c>
      <c r="K20" s="265" t="s">
        <v>225</v>
      </c>
      <c r="L20" s="230">
        <f t="shared" si="0"/>
        <v>1800</v>
      </c>
      <c r="M20" s="231" t="str">
        <f t="shared" si="1"/>
        <v/>
      </c>
      <c r="O20" s="20">
        <f t="shared" si="2"/>
        <v>1500</v>
      </c>
      <c r="P20" s="107">
        <f>IF(eiweging!ER20="","",eiweging!ER20)</f>
        <v>50.400699383594123</v>
      </c>
      <c r="Q20" s="20">
        <f t="shared" si="3"/>
        <v>4</v>
      </c>
      <c r="R20" s="88"/>
      <c r="S20" s="88">
        <f t="shared" si="8"/>
        <v>1</v>
      </c>
      <c r="T20" s="81" t="s">
        <v>77</v>
      </c>
      <c r="U20" s="119"/>
      <c r="V20" s="80" t="s">
        <v>90</v>
      </c>
      <c r="W20" s="120" t="s">
        <v>226</v>
      </c>
      <c r="X20" s="119">
        <v>1500</v>
      </c>
      <c r="Y20" s="92">
        <f t="shared" ref="Y20:Y21" si="37">IF($E20=1,IF(X20="","",X20),"")</f>
        <v>1500</v>
      </c>
      <c r="Z20" s="92"/>
      <c r="AB20" s="64">
        <f t="shared" si="11"/>
        <v>1</v>
      </c>
      <c r="AC20" s="81" t="s">
        <v>77</v>
      </c>
      <c r="AD20" s="119"/>
      <c r="AE20" s="80" t="s">
        <v>90</v>
      </c>
      <c r="AF20" s="120" t="s">
        <v>227</v>
      </c>
      <c r="AG20" s="119">
        <v>1500</v>
      </c>
      <c r="AH20" s="92">
        <f t="shared" si="4"/>
        <v>1500</v>
      </c>
      <c r="AI20" s="92" t="str">
        <f t="shared" si="12"/>
        <v/>
      </c>
      <c r="AJ20" s="85"/>
      <c r="AK20" s="88">
        <f t="shared" si="13"/>
        <v>1</v>
      </c>
      <c r="AL20" s="81" t="s">
        <v>77</v>
      </c>
      <c r="AM20" s="119"/>
      <c r="AN20" s="80" t="s">
        <v>90</v>
      </c>
      <c r="AO20" s="120" t="s">
        <v>228</v>
      </c>
      <c r="AP20" s="119">
        <v>1500</v>
      </c>
      <c r="AQ20" s="73">
        <f t="shared" si="14"/>
        <v>1500</v>
      </c>
      <c r="AR20" s="73" t="str">
        <f t="shared" si="15"/>
        <v/>
      </c>
      <c r="AS20" s="85"/>
      <c r="AT20" s="88">
        <f t="shared" si="16"/>
        <v>1</v>
      </c>
      <c r="AU20" s="81" t="s">
        <v>77</v>
      </c>
      <c r="AV20" s="119"/>
      <c r="AW20" s="80" t="s">
        <v>89</v>
      </c>
      <c r="AX20" s="120" t="s">
        <v>229</v>
      </c>
      <c r="AY20" s="119">
        <v>1500</v>
      </c>
      <c r="AZ20" s="92">
        <f t="shared" si="17"/>
        <v>1500</v>
      </c>
      <c r="BA20" s="92"/>
      <c r="BB20" s="85"/>
      <c r="BC20" s="88">
        <f t="shared" si="19"/>
        <v>0</v>
      </c>
      <c r="BD20" s="81"/>
      <c r="BE20" s="119"/>
      <c r="BF20" s="80"/>
      <c r="BG20" s="119"/>
      <c r="BH20" s="119"/>
      <c r="BI20" s="92" t="str">
        <f t="shared" si="20"/>
        <v/>
      </c>
      <c r="BJ20" s="92" t="str">
        <f t="shared" si="21"/>
        <v/>
      </c>
      <c r="BK20" s="85"/>
      <c r="BL20" s="88">
        <f t="shared" si="22"/>
        <v>0</v>
      </c>
      <c r="BM20" s="81"/>
      <c r="BN20" s="119"/>
      <c r="BO20" s="80"/>
      <c r="BP20" s="22"/>
      <c r="BQ20" s="119"/>
      <c r="BR20" s="92" t="str">
        <f t="shared" si="23"/>
        <v/>
      </c>
      <c r="BS20" s="92" t="str">
        <f t="shared" si="24"/>
        <v/>
      </c>
      <c r="BT20" s="85"/>
      <c r="BU20" s="88"/>
      <c r="BV20" s="81"/>
      <c r="BW20" s="119"/>
      <c r="BX20" s="80"/>
      <c r="BY20" s="119"/>
      <c r="BZ20" s="119"/>
      <c r="CA20" s="92"/>
      <c r="CB20" s="92"/>
      <c r="CC20" s="85"/>
      <c r="CD20" s="88"/>
      <c r="CE20" s="81"/>
      <c r="CF20" s="119"/>
      <c r="CG20" s="80"/>
      <c r="CH20" s="119"/>
      <c r="CI20" s="119"/>
      <c r="CJ20" s="92"/>
      <c r="CK20" s="92"/>
      <c r="CL20" s="85"/>
      <c r="CM20" s="88"/>
      <c r="CN20" s="81"/>
      <c r="CO20" s="80"/>
      <c r="CP20" s="119"/>
      <c r="CQ20" s="119"/>
      <c r="CR20" s="92"/>
      <c r="CS20" s="92"/>
      <c r="CT20" s="85"/>
      <c r="CU20" s="88"/>
      <c r="CV20" s="81"/>
      <c r="CW20" s="119"/>
      <c r="CX20" s="80"/>
      <c r="CY20" s="119"/>
      <c r="CZ20" s="119"/>
      <c r="DA20" s="92"/>
      <c r="DB20" s="92"/>
      <c r="DC20" s="241"/>
    </row>
    <row r="21" spans="2:107" s="14" customFormat="1" ht="24.95" customHeight="1" x14ac:dyDescent="0.4">
      <c r="B21" s="205">
        <v>18</v>
      </c>
      <c r="C21" s="208" t="s">
        <v>34</v>
      </c>
      <c r="D21" s="83"/>
      <c r="E21" s="84">
        <f t="shared" si="5"/>
        <v>1</v>
      </c>
      <c r="F21" s="39">
        <f t="shared" si="6"/>
        <v>1</v>
      </c>
      <c r="G21" s="39">
        <f t="shared" si="7"/>
        <v>0</v>
      </c>
      <c r="H21" s="209" t="s">
        <v>106</v>
      </c>
      <c r="I21" s="210" t="s">
        <v>89</v>
      </c>
      <c r="J21" s="211">
        <v>1800</v>
      </c>
      <c r="K21" s="212" t="s">
        <v>260</v>
      </c>
      <c r="L21" s="213">
        <f t="shared" si="0"/>
        <v>1800</v>
      </c>
      <c r="M21" s="213" t="str">
        <f t="shared" si="1"/>
        <v/>
      </c>
      <c r="O21" s="20">
        <f t="shared" si="2"/>
        <v>1500</v>
      </c>
      <c r="P21" s="107">
        <f>IF(eiweging!EZ20="","",eiweging!EZ20)</f>
        <v>54.133333333333333</v>
      </c>
      <c r="Q21" s="173">
        <f t="shared" si="3"/>
        <v>3</v>
      </c>
      <c r="R21" s="88"/>
      <c r="S21" s="88">
        <f t="shared" si="8"/>
        <v>1</v>
      </c>
      <c r="T21" s="81" t="s">
        <v>106</v>
      </c>
      <c r="U21" s="119"/>
      <c r="V21" s="80" t="s">
        <v>89</v>
      </c>
      <c r="W21" s="120" t="s">
        <v>207</v>
      </c>
      <c r="X21" s="119">
        <v>1500</v>
      </c>
      <c r="Y21" s="92">
        <f t="shared" si="37"/>
        <v>1500</v>
      </c>
      <c r="Z21" s="92"/>
      <c r="AB21" s="64">
        <f t="shared" si="11"/>
        <v>1</v>
      </c>
      <c r="AC21" s="81" t="s">
        <v>76</v>
      </c>
      <c r="AD21" s="119"/>
      <c r="AE21" s="80" t="s">
        <v>90</v>
      </c>
      <c r="AF21" s="120" t="s">
        <v>261</v>
      </c>
      <c r="AG21" s="119">
        <v>1500</v>
      </c>
      <c r="AH21" s="92">
        <f t="shared" si="4"/>
        <v>1500</v>
      </c>
      <c r="AI21" s="92" t="str">
        <f t="shared" si="12"/>
        <v/>
      </c>
      <c r="AJ21" s="85"/>
      <c r="AK21" s="88">
        <f t="shared" si="13"/>
        <v>1</v>
      </c>
      <c r="AL21" s="81" t="s">
        <v>76</v>
      </c>
      <c r="AM21" s="119"/>
      <c r="AN21" s="80" t="s">
        <v>90</v>
      </c>
      <c r="AO21" s="119" t="s">
        <v>262</v>
      </c>
      <c r="AP21" s="119">
        <v>1500</v>
      </c>
      <c r="AQ21" s="73">
        <f t="shared" si="14"/>
        <v>1500</v>
      </c>
      <c r="AR21" s="73" t="str">
        <f t="shared" si="15"/>
        <v/>
      </c>
      <c r="AS21" s="85"/>
      <c r="AT21" s="88">
        <f t="shared" si="16"/>
        <v>0</v>
      </c>
      <c r="AU21" s="81"/>
      <c r="AV21" s="119"/>
      <c r="AW21" s="80"/>
      <c r="AX21" s="119"/>
      <c r="AY21" s="119"/>
      <c r="AZ21" s="92" t="str">
        <f t="shared" si="17"/>
        <v/>
      </c>
      <c r="BA21" s="92"/>
      <c r="BB21" s="85"/>
      <c r="BC21" s="88">
        <f t="shared" si="19"/>
        <v>0</v>
      </c>
      <c r="BD21" s="81"/>
      <c r="BE21" s="119"/>
      <c r="BF21" s="80"/>
      <c r="BG21" s="119"/>
      <c r="BH21" s="119"/>
      <c r="BI21" s="92"/>
      <c r="BJ21" s="92"/>
      <c r="BK21" s="85"/>
      <c r="BL21" s="88">
        <f t="shared" si="22"/>
        <v>0</v>
      </c>
      <c r="BM21" s="81"/>
      <c r="BN21" s="119"/>
      <c r="BO21" s="80"/>
      <c r="BP21" s="22"/>
      <c r="BQ21" s="119"/>
      <c r="BR21" s="92"/>
      <c r="BS21" s="92"/>
      <c r="BT21" s="85"/>
      <c r="BU21" s="88"/>
      <c r="BV21" s="81"/>
      <c r="BW21" s="119"/>
      <c r="BX21" s="80"/>
      <c r="BY21" s="119"/>
      <c r="BZ21" s="119"/>
      <c r="CA21" s="92"/>
      <c r="CB21" s="92"/>
      <c r="CC21" s="85"/>
      <c r="CD21" s="88"/>
      <c r="CE21" s="81"/>
      <c r="CF21" s="119"/>
      <c r="CG21" s="80"/>
      <c r="CH21" s="119"/>
      <c r="CI21" s="119"/>
      <c r="CJ21" s="92"/>
      <c r="CK21" s="92"/>
      <c r="CL21" s="85"/>
      <c r="CM21" s="88"/>
      <c r="CN21" s="81"/>
      <c r="CO21" s="80"/>
      <c r="CP21" s="119"/>
      <c r="CQ21" s="119"/>
      <c r="CR21" s="92"/>
      <c r="CS21" s="92"/>
      <c r="CT21" s="85"/>
      <c r="CU21" s="88"/>
      <c r="CV21" s="81"/>
      <c r="CW21" s="119"/>
      <c r="CX21" s="80"/>
      <c r="CY21" s="119"/>
      <c r="CZ21" s="119"/>
      <c r="DA21" s="92"/>
      <c r="DB21" s="92"/>
      <c r="DC21" s="241"/>
    </row>
    <row r="22" spans="2:107" s="14" customFormat="1" ht="24.95" hidden="1" customHeight="1" x14ac:dyDescent="0.4">
      <c r="B22" s="71">
        <v>19</v>
      </c>
      <c r="C22" s="86"/>
      <c r="D22" s="83"/>
      <c r="E22" s="84"/>
      <c r="F22" s="39"/>
      <c r="G22" s="39"/>
      <c r="H22" s="81"/>
      <c r="I22" s="90"/>
      <c r="J22" s="119"/>
      <c r="K22" s="120"/>
      <c r="L22" s="92" t="str">
        <f t="shared" si="0"/>
        <v/>
      </c>
      <c r="M22" s="92" t="str">
        <f t="shared" si="1"/>
        <v/>
      </c>
      <c r="O22" s="20"/>
      <c r="P22" s="172"/>
      <c r="Q22" s="20" t="str">
        <f t="shared" si="3"/>
        <v/>
      </c>
      <c r="R22" s="88"/>
      <c r="S22" s="88">
        <f t="shared" si="8"/>
        <v>0</v>
      </c>
      <c r="T22" s="81"/>
      <c r="U22" s="119"/>
      <c r="V22" s="80"/>
      <c r="W22" s="119"/>
      <c r="X22" s="119"/>
      <c r="Y22" s="92"/>
      <c r="Z22" s="92"/>
      <c r="AB22" s="64"/>
      <c r="AC22" s="81"/>
      <c r="AD22" s="119"/>
      <c r="AE22" s="80"/>
      <c r="AF22" s="22"/>
      <c r="AG22" s="119"/>
      <c r="AH22" s="92" t="str">
        <f t="shared" si="4"/>
        <v/>
      </c>
      <c r="AI22" s="92" t="str">
        <f t="shared" si="12"/>
        <v/>
      </c>
      <c r="AJ22" s="85"/>
      <c r="AK22" s="88"/>
      <c r="AL22" s="81"/>
      <c r="AM22" s="119"/>
      <c r="AN22" s="80"/>
      <c r="AO22" s="119"/>
      <c r="AP22" s="119"/>
      <c r="AQ22" s="73" t="str">
        <f t="shared" si="14"/>
        <v/>
      </c>
      <c r="AR22" s="73" t="str">
        <f t="shared" si="15"/>
        <v/>
      </c>
      <c r="AS22" s="85"/>
      <c r="AT22" s="88"/>
      <c r="AU22" s="81"/>
      <c r="AV22" s="119"/>
      <c r="AW22" s="80"/>
      <c r="AX22" s="119"/>
      <c r="AY22" s="119"/>
      <c r="AZ22" s="92" t="str">
        <f t="shared" si="17"/>
        <v/>
      </c>
      <c r="BA22" s="92"/>
      <c r="BB22" s="85"/>
      <c r="BC22" s="88"/>
      <c r="BD22" s="81"/>
      <c r="BE22" s="119"/>
      <c r="BF22" s="80"/>
      <c r="BG22" s="119"/>
      <c r="BH22" s="119"/>
      <c r="BI22" s="92"/>
      <c r="BJ22" s="92"/>
      <c r="BK22" s="85"/>
      <c r="BL22" s="88"/>
      <c r="BM22" s="81"/>
      <c r="BN22" s="119"/>
      <c r="BO22" s="80"/>
      <c r="BP22" s="22"/>
      <c r="BQ22" s="119"/>
      <c r="BR22" s="92"/>
      <c r="BS22" s="92"/>
      <c r="BT22" s="85"/>
      <c r="BU22" s="88"/>
      <c r="BV22" s="81"/>
      <c r="BW22" s="119"/>
      <c r="BX22" s="80"/>
      <c r="BY22" s="119"/>
      <c r="BZ22" s="119"/>
      <c r="CA22" s="92"/>
      <c r="CB22" s="92"/>
      <c r="CC22" s="85"/>
      <c r="CD22" s="88"/>
      <c r="CE22" s="81"/>
      <c r="CF22" s="119"/>
      <c r="CG22" s="80"/>
      <c r="CH22" s="119"/>
      <c r="CI22" s="119"/>
      <c r="CJ22" s="92"/>
      <c r="CK22" s="92"/>
      <c r="CL22" s="85"/>
      <c r="CM22" s="88"/>
      <c r="CN22" s="81"/>
      <c r="CO22" s="80"/>
      <c r="CP22" s="119"/>
      <c r="CQ22" s="119"/>
      <c r="CR22" s="92"/>
      <c r="CS22" s="92"/>
      <c r="CT22" s="85"/>
      <c r="CU22" s="88"/>
      <c r="CV22" s="81"/>
      <c r="CW22" s="119"/>
      <c r="CX22" s="80"/>
      <c r="CY22" s="119"/>
      <c r="CZ22" s="119"/>
      <c r="DA22" s="92"/>
      <c r="DB22" s="92"/>
      <c r="DC22" s="241"/>
    </row>
    <row r="23" spans="2:107" s="14" customFormat="1" ht="24.95" hidden="1" customHeight="1" x14ac:dyDescent="0.4">
      <c r="B23" s="71">
        <v>20</v>
      </c>
      <c r="C23" s="86"/>
      <c r="D23" s="83"/>
      <c r="E23" s="84"/>
      <c r="F23" s="39"/>
      <c r="G23" s="39"/>
      <c r="H23" s="81"/>
      <c r="I23" s="90"/>
      <c r="J23" s="119"/>
      <c r="K23" s="120"/>
      <c r="L23" s="92" t="str">
        <f t="shared" si="0"/>
        <v/>
      </c>
      <c r="M23" s="92" t="str">
        <f t="shared" si="1"/>
        <v/>
      </c>
      <c r="O23" s="20"/>
      <c r="P23" s="172"/>
      <c r="Q23" s="20" t="str">
        <f t="shared" si="3"/>
        <v/>
      </c>
      <c r="R23" s="88"/>
      <c r="S23" s="88">
        <f t="shared" si="8"/>
        <v>0</v>
      </c>
      <c r="T23" s="81"/>
      <c r="U23" s="119"/>
      <c r="V23" s="80"/>
      <c r="W23" s="119"/>
      <c r="X23" s="119"/>
      <c r="Y23" s="92"/>
      <c r="Z23" s="92"/>
      <c r="AB23" s="64"/>
      <c r="AC23" s="81"/>
      <c r="AD23" s="119"/>
      <c r="AE23" s="80"/>
      <c r="AF23" s="22"/>
      <c r="AG23" s="119"/>
      <c r="AH23" s="92" t="str">
        <f t="shared" si="4"/>
        <v/>
      </c>
      <c r="AI23" s="92" t="str">
        <f t="shared" si="12"/>
        <v/>
      </c>
      <c r="AJ23" s="85"/>
      <c r="AK23" s="88"/>
      <c r="AL23" s="81"/>
      <c r="AM23" s="119"/>
      <c r="AN23" s="80"/>
      <c r="AO23" s="119"/>
      <c r="AP23" s="119"/>
      <c r="AQ23" s="73" t="str">
        <f t="shared" si="14"/>
        <v/>
      </c>
      <c r="AR23" s="73" t="str">
        <f t="shared" si="15"/>
        <v/>
      </c>
      <c r="AS23" s="85"/>
      <c r="AT23" s="88"/>
      <c r="AU23" s="81"/>
      <c r="AV23" s="119"/>
      <c r="AW23" s="80"/>
      <c r="AX23" s="119"/>
      <c r="AY23" s="119"/>
      <c r="AZ23" s="92" t="str">
        <f t="shared" si="17"/>
        <v/>
      </c>
      <c r="BA23" s="92"/>
      <c r="BB23" s="85"/>
      <c r="BC23" s="88"/>
      <c r="BD23" s="81"/>
      <c r="BE23" s="119"/>
      <c r="BF23" s="80"/>
      <c r="BG23" s="119"/>
      <c r="BH23" s="119"/>
      <c r="BI23" s="92"/>
      <c r="BJ23" s="92"/>
      <c r="BK23" s="85"/>
      <c r="BL23" s="88"/>
      <c r="BM23" s="81"/>
      <c r="BN23" s="119"/>
      <c r="BO23" s="80"/>
      <c r="BP23" s="22"/>
      <c r="BQ23" s="119"/>
      <c r="BR23" s="92"/>
      <c r="BS23" s="92"/>
      <c r="BT23" s="85"/>
      <c r="BU23" s="88"/>
      <c r="BV23" s="81"/>
      <c r="BW23" s="119"/>
      <c r="BX23" s="80"/>
      <c r="BY23" s="119"/>
      <c r="BZ23" s="119"/>
      <c r="CA23" s="92"/>
      <c r="CB23" s="92"/>
      <c r="CC23" s="85"/>
      <c r="CD23" s="88"/>
      <c r="CE23" s="81"/>
      <c r="CF23" s="119"/>
      <c r="CG23" s="80"/>
      <c r="CH23" s="119"/>
      <c r="CI23" s="119"/>
      <c r="CJ23" s="92"/>
      <c r="CK23" s="92"/>
      <c r="CL23" s="85"/>
      <c r="CM23" s="88"/>
      <c r="CN23" s="81"/>
      <c r="CO23" s="80"/>
      <c r="CP23" s="119"/>
      <c r="CQ23" s="119"/>
      <c r="CR23" s="92"/>
      <c r="CS23" s="92"/>
      <c r="CT23" s="85"/>
      <c r="CU23" s="88"/>
      <c r="CV23" s="81"/>
      <c r="CW23" s="119"/>
      <c r="CX23" s="80"/>
      <c r="CY23" s="119"/>
      <c r="CZ23" s="119"/>
      <c r="DA23" s="92"/>
      <c r="DB23" s="92"/>
      <c r="DC23" s="241"/>
    </row>
    <row r="24" spans="2:107" s="14" customFormat="1" ht="24.95" hidden="1" customHeight="1" x14ac:dyDescent="0.4">
      <c r="B24" s="71">
        <v>21</v>
      </c>
      <c r="C24" s="86"/>
      <c r="D24" s="83"/>
      <c r="E24" s="84" t="str">
        <f t="shared" si="5"/>
        <v/>
      </c>
      <c r="F24" s="39">
        <f t="shared" si="6"/>
        <v>0</v>
      </c>
      <c r="G24" s="39">
        <f t="shared" si="7"/>
        <v>0</v>
      </c>
      <c r="H24" s="81"/>
      <c r="I24" s="90"/>
      <c r="J24" s="119"/>
      <c r="K24" s="120"/>
      <c r="L24" s="92" t="str">
        <f t="shared" si="0"/>
        <v/>
      </c>
      <c r="M24" s="92" t="str">
        <f t="shared" si="1"/>
        <v/>
      </c>
      <c r="O24" s="20"/>
      <c r="P24" s="172"/>
      <c r="Q24" s="20" t="str">
        <f t="shared" si="3"/>
        <v/>
      </c>
      <c r="R24" s="88"/>
      <c r="S24" s="88">
        <f t="shared" si="8"/>
        <v>0</v>
      </c>
      <c r="T24" s="81"/>
      <c r="U24" s="119"/>
      <c r="V24" s="80"/>
      <c r="W24" s="119"/>
      <c r="X24" s="119"/>
      <c r="Y24" s="92"/>
      <c r="Z24" s="92"/>
      <c r="AB24" s="64"/>
      <c r="AC24" s="81"/>
      <c r="AD24" s="119"/>
      <c r="AE24" s="80"/>
      <c r="AF24" s="22"/>
      <c r="AG24" s="119"/>
      <c r="AH24" s="92" t="str">
        <f t="shared" si="4"/>
        <v/>
      </c>
      <c r="AI24" s="92" t="str">
        <f t="shared" si="12"/>
        <v/>
      </c>
      <c r="AJ24" s="85"/>
      <c r="AK24" s="88"/>
      <c r="AL24" s="81"/>
      <c r="AM24" s="119"/>
      <c r="AN24" s="80"/>
      <c r="AO24" s="119"/>
      <c r="AP24" s="119"/>
      <c r="AQ24" s="73" t="str">
        <f t="shared" si="14"/>
        <v/>
      </c>
      <c r="AR24" s="73" t="str">
        <f t="shared" si="15"/>
        <v/>
      </c>
      <c r="AS24" s="85"/>
      <c r="AT24" s="88"/>
      <c r="AU24" s="81"/>
      <c r="AV24" s="119"/>
      <c r="AW24" s="80"/>
      <c r="AX24" s="119"/>
      <c r="AY24" s="119"/>
      <c r="AZ24" s="92" t="str">
        <f t="shared" si="17"/>
        <v/>
      </c>
      <c r="BA24" s="92"/>
      <c r="BB24" s="85"/>
      <c r="BC24" s="88"/>
      <c r="BD24" s="81"/>
      <c r="BE24" s="119"/>
      <c r="BF24" s="80"/>
      <c r="BG24" s="119"/>
      <c r="BH24" s="119"/>
      <c r="BI24" s="92"/>
      <c r="BJ24" s="92"/>
      <c r="BK24" s="85"/>
      <c r="BL24" s="88"/>
      <c r="BM24" s="81"/>
      <c r="BN24" s="119"/>
      <c r="BO24" s="80"/>
      <c r="BP24" s="22"/>
      <c r="BQ24" s="119"/>
      <c r="BR24" s="92"/>
      <c r="BS24" s="92"/>
      <c r="BT24" s="85"/>
      <c r="BU24" s="88"/>
      <c r="BV24" s="81"/>
      <c r="BW24" s="119"/>
      <c r="BX24" s="80"/>
      <c r="BY24" s="119"/>
      <c r="BZ24" s="119"/>
      <c r="CA24" s="92"/>
      <c r="CB24" s="92"/>
      <c r="CC24" s="85"/>
      <c r="CD24" s="88"/>
      <c r="CE24" s="81"/>
      <c r="CF24" s="119"/>
      <c r="CG24" s="80"/>
      <c r="CH24" s="119"/>
      <c r="CI24" s="119"/>
      <c r="CJ24" s="92"/>
      <c r="CK24" s="92"/>
      <c r="CL24" s="85"/>
      <c r="CM24" s="88"/>
      <c r="CN24" s="81"/>
      <c r="CO24" s="80"/>
      <c r="CP24" s="119"/>
      <c r="CQ24" s="119"/>
      <c r="CR24" s="92"/>
      <c r="CS24" s="92"/>
      <c r="CT24" s="85"/>
      <c r="CU24" s="88"/>
      <c r="CV24" s="81"/>
      <c r="CW24" s="119"/>
      <c r="CX24" s="80"/>
      <c r="CY24" s="119"/>
      <c r="CZ24" s="119"/>
      <c r="DA24" s="92"/>
      <c r="DB24" s="92"/>
      <c r="DC24" s="241"/>
    </row>
    <row r="25" spans="2:107" s="14" customFormat="1" ht="24.95" hidden="1" customHeight="1" x14ac:dyDescent="0.4">
      <c r="B25" s="71">
        <v>22</v>
      </c>
      <c r="C25" s="86"/>
      <c r="D25" s="83"/>
      <c r="E25" s="84" t="str">
        <f t="shared" si="5"/>
        <v/>
      </c>
      <c r="F25" s="39">
        <f t="shared" si="6"/>
        <v>0</v>
      </c>
      <c r="G25" s="39">
        <f t="shared" si="7"/>
        <v>0</v>
      </c>
      <c r="H25" s="81"/>
      <c r="I25" s="90"/>
      <c r="J25" s="119"/>
      <c r="K25" s="120"/>
      <c r="L25" s="92" t="str">
        <f t="shared" si="0"/>
        <v/>
      </c>
      <c r="M25" s="92" t="str">
        <f t="shared" si="1"/>
        <v/>
      </c>
      <c r="O25" s="20"/>
      <c r="P25" s="172"/>
      <c r="Q25" s="20" t="str">
        <f t="shared" si="3"/>
        <v/>
      </c>
      <c r="R25" s="88"/>
      <c r="S25" s="88">
        <f t="shared" si="8"/>
        <v>0</v>
      </c>
      <c r="T25" s="81"/>
      <c r="U25" s="119"/>
      <c r="V25" s="80"/>
      <c r="W25" s="119"/>
      <c r="X25" s="119"/>
      <c r="Y25" s="92"/>
      <c r="Z25" s="92"/>
      <c r="AB25" s="64"/>
      <c r="AC25" s="81"/>
      <c r="AD25" s="119"/>
      <c r="AE25" s="80"/>
      <c r="AF25" s="22"/>
      <c r="AG25" s="119"/>
      <c r="AH25" s="92" t="str">
        <f t="shared" si="4"/>
        <v/>
      </c>
      <c r="AI25" s="92" t="str">
        <f t="shared" si="12"/>
        <v/>
      </c>
      <c r="AJ25" s="85"/>
      <c r="AK25" s="88"/>
      <c r="AL25" s="81"/>
      <c r="AM25" s="119"/>
      <c r="AN25" s="80"/>
      <c r="AO25" s="119"/>
      <c r="AP25" s="119"/>
      <c r="AQ25" s="73" t="str">
        <f t="shared" si="14"/>
        <v/>
      </c>
      <c r="AR25" s="73" t="str">
        <f t="shared" si="15"/>
        <v/>
      </c>
      <c r="AS25" s="85"/>
      <c r="AT25" s="88"/>
      <c r="AU25" s="81"/>
      <c r="AV25" s="119"/>
      <c r="AW25" s="80"/>
      <c r="AX25" s="119"/>
      <c r="AY25" s="119"/>
      <c r="AZ25" s="92" t="str">
        <f t="shared" si="17"/>
        <v/>
      </c>
      <c r="BA25" s="92"/>
      <c r="BB25" s="85"/>
      <c r="BC25" s="88"/>
      <c r="BD25" s="81"/>
      <c r="BE25" s="119"/>
      <c r="BF25" s="80"/>
      <c r="BG25" s="119"/>
      <c r="BH25" s="119"/>
      <c r="BI25" s="92"/>
      <c r="BJ25" s="92"/>
      <c r="BK25" s="85"/>
      <c r="BL25" s="88"/>
      <c r="BM25" s="81"/>
      <c r="BN25" s="119"/>
      <c r="BO25" s="80"/>
      <c r="BP25" s="22"/>
      <c r="BQ25" s="119"/>
      <c r="BR25" s="92"/>
      <c r="BS25" s="92"/>
      <c r="BT25" s="85"/>
      <c r="BU25" s="88"/>
      <c r="BV25" s="81"/>
      <c r="BW25" s="119"/>
      <c r="BX25" s="80"/>
      <c r="BY25" s="119"/>
      <c r="BZ25" s="119"/>
      <c r="CA25" s="92"/>
      <c r="CB25" s="92"/>
      <c r="CC25" s="85"/>
      <c r="CD25" s="88"/>
      <c r="CE25" s="81"/>
      <c r="CF25" s="119"/>
      <c r="CG25" s="80"/>
      <c r="CH25" s="119"/>
      <c r="CI25" s="119"/>
      <c r="CJ25" s="92"/>
      <c r="CK25" s="92"/>
      <c r="CL25" s="85"/>
      <c r="CM25" s="88"/>
      <c r="CN25" s="81"/>
      <c r="CO25" s="80"/>
      <c r="CP25" s="119"/>
      <c r="CQ25" s="119"/>
      <c r="CR25" s="92"/>
      <c r="CS25" s="92"/>
      <c r="CT25" s="85"/>
      <c r="CU25" s="88"/>
      <c r="CV25" s="81"/>
      <c r="CW25" s="119"/>
      <c r="CX25" s="80"/>
      <c r="CY25" s="119"/>
      <c r="CZ25" s="119"/>
      <c r="DA25" s="92"/>
      <c r="DB25" s="92"/>
      <c r="DC25" s="241"/>
    </row>
    <row r="26" spans="2:107" s="14" customFormat="1" ht="24.95" hidden="1" customHeight="1" x14ac:dyDescent="0.4">
      <c r="B26" s="71">
        <v>23</v>
      </c>
      <c r="C26" s="86"/>
      <c r="D26" s="83"/>
      <c r="E26" s="84" t="str">
        <f t="shared" si="5"/>
        <v/>
      </c>
      <c r="F26" s="39">
        <f t="shared" si="6"/>
        <v>0</v>
      </c>
      <c r="G26" s="39">
        <f t="shared" si="7"/>
        <v>0</v>
      </c>
      <c r="H26" s="81"/>
      <c r="I26" s="90"/>
      <c r="J26" s="119"/>
      <c r="K26" s="120"/>
      <c r="L26" s="92" t="str">
        <f t="shared" si="0"/>
        <v/>
      </c>
      <c r="M26" s="92" t="str">
        <f t="shared" si="1"/>
        <v/>
      </c>
      <c r="O26" s="20"/>
      <c r="P26" s="172"/>
      <c r="Q26" s="20" t="str">
        <f t="shared" si="3"/>
        <v/>
      </c>
      <c r="R26" s="88"/>
      <c r="S26" s="88">
        <f t="shared" si="8"/>
        <v>0</v>
      </c>
      <c r="T26" s="81"/>
      <c r="U26" s="119"/>
      <c r="V26" s="80"/>
      <c r="W26" s="119"/>
      <c r="X26" s="119"/>
      <c r="Y26" s="92"/>
      <c r="Z26" s="92"/>
      <c r="AB26" s="64"/>
      <c r="AC26" s="81"/>
      <c r="AD26" s="119"/>
      <c r="AE26" s="80"/>
      <c r="AF26" s="22"/>
      <c r="AG26" s="119"/>
      <c r="AH26" s="92" t="str">
        <f t="shared" si="4"/>
        <v/>
      </c>
      <c r="AI26" s="92" t="str">
        <f t="shared" si="12"/>
        <v/>
      </c>
      <c r="AJ26" s="85"/>
      <c r="AK26" s="88"/>
      <c r="AL26" s="81"/>
      <c r="AM26" s="119"/>
      <c r="AN26" s="80"/>
      <c r="AO26" s="119"/>
      <c r="AP26" s="119"/>
      <c r="AQ26" s="73" t="str">
        <f t="shared" si="14"/>
        <v/>
      </c>
      <c r="AR26" s="73" t="str">
        <f t="shared" si="15"/>
        <v/>
      </c>
      <c r="AS26" s="85"/>
      <c r="AT26" s="88"/>
      <c r="AU26" s="81"/>
      <c r="AV26" s="119"/>
      <c r="AW26" s="80"/>
      <c r="AX26" s="119"/>
      <c r="AY26" s="119"/>
      <c r="AZ26" s="92" t="str">
        <f t="shared" si="17"/>
        <v/>
      </c>
      <c r="BA26" s="92"/>
      <c r="BB26" s="85"/>
      <c r="BC26" s="88"/>
      <c r="BD26" s="81"/>
      <c r="BE26" s="119"/>
      <c r="BF26" s="80"/>
      <c r="BG26" s="119"/>
      <c r="BH26" s="119"/>
      <c r="BI26" s="92"/>
      <c r="BJ26" s="92"/>
      <c r="BK26" s="85"/>
      <c r="BL26" s="88"/>
      <c r="BM26" s="81"/>
      <c r="BN26" s="119"/>
      <c r="BO26" s="80"/>
      <c r="BP26" s="22"/>
      <c r="BQ26" s="119"/>
      <c r="BR26" s="92"/>
      <c r="BS26" s="92"/>
      <c r="BT26" s="85"/>
      <c r="BU26" s="88"/>
      <c r="BV26" s="81"/>
      <c r="BW26" s="119"/>
      <c r="BX26" s="80"/>
      <c r="BY26" s="119"/>
      <c r="BZ26" s="119"/>
      <c r="CA26" s="92"/>
      <c r="CB26" s="92"/>
      <c r="CC26" s="85"/>
      <c r="CD26" s="88"/>
      <c r="CE26" s="81"/>
      <c r="CF26" s="119"/>
      <c r="CG26" s="80"/>
      <c r="CH26" s="119"/>
      <c r="CI26" s="119"/>
      <c r="CJ26" s="92"/>
      <c r="CK26" s="92"/>
      <c r="CL26" s="85"/>
      <c r="CM26" s="88"/>
      <c r="CN26" s="81"/>
      <c r="CO26" s="80"/>
      <c r="CP26" s="119"/>
      <c r="CQ26" s="119"/>
      <c r="CR26" s="92"/>
      <c r="CS26" s="92"/>
      <c r="CT26" s="85"/>
      <c r="CU26" s="88"/>
      <c r="CV26" s="81"/>
      <c r="CW26" s="119"/>
      <c r="CX26" s="80"/>
      <c r="CY26" s="119"/>
      <c r="CZ26" s="119"/>
      <c r="DA26" s="92"/>
      <c r="DB26" s="92"/>
      <c r="DC26" s="241"/>
    </row>
    <row r="27" spans="2:107" s="14" customFormat="1" ht="24.95" hidden="1" customHeight="1" x14ac:dyDescent="0.4">
      <c r="B27" s="71">
        <v>24</v>
      </c>
      <c r="C27" s="86"/>
      <c r="D27" s="83"/>
      <c r="E27" s="84" t="str">
        <f t="shared" si="5"/>
        <v/>
      </c>
      <c r="F27" s="39">
        <f t="shared" si="6"/>
        <v>0</v>
      </c>
      <c r="G27" s="39">
        <f t="shared" si="7"/>
        <v>0</v>
      </c>
      <c r="H27" s="81"/>
      <c r="I27" s="90"/>
      <c r="J27" s="119"/>
      <c r="K27" s="120"/>
      <c r="L27" s="92" t="str">
        <f t="shared" si="0"/>
        <v/>
      </c>
      <c r="M27" s="92" t="str">
        <f t="shared" si="1"/>
        <v/>
      </c>
      <c r="O27" s="20"/>
      <c r="P27" s="172"/>
      <c r="Q27" s="20" t="str">
        <f t="shared" si="3"/>
        <v/>
      </c>
      <c r="R27" s="88"/>
      <c r="S27" s="88">
        <f t="shared" si="8"/>
        <v>0</v>
      </c>
      <c r="T27" s="81"/>
      <c r="U27" s="119"/>
      <c r="V27" s="80"/>
      <c r="W27" s="119"/>
      <c r="X27" s="119"/>
      <c r="Y27" s="92"/>
      <c r="Z27" s="92"/>
      <c r="AB27" s="64"/>
      <c r="AC27" s="81"/>
      <c r="AD27" s="119"/>
      <c r="AE27" s="80"/>
      <c r="AF27" s="22"/>
      <c r="AG27" s="119"/>
      <c r="AH27" s="92" t="str">
        <f t="shared" si="4"/>
        <v/>
      </c>
      <c r="AI27" s="92" t="str">
        <f t="shared" si="12"/>
        <v/>
      </c>
      <c r="AJ27" s="85"/>
      <c r="AK27" s="88"/>
      <c r="AL27" s="81"/>
      <c r="AM27" s="119"/>
      <c r="AN27" s="80"/>
      <c r="AO27" s="119"/>
      <c r="AP27" s="119"/>
      <c r="AQ27" s="73" t="str">
        <f t="shared" si="14"/>
        <v/>
      </c>
      <c r="AR27" s="73" t="str">
        <f t="shared" si="15"/>
        <v/>
      </c>
      <c r="AS27" s="85"/>
      <c r="AT27" s="88"/>
      <c r="AU27" s="81"/>
      <c r="AV27" s="119"/>
      <c r="AW27" s="80"/>
      <c r="AX27" s="119"/>
      <c r="AY27" s="119"/>
      <c r="AZ27" s="92" t="str">
        <f t="shared" si="17"/>
        <v/>
      </c>
      <c r="BA27" s="92"/>
      <c r="BB27" s="85"/>
      <c r="BC27" s="88"/>
      <c r="BD27" s="81"/>
      <c r="BE27" s="119"/>
      <c r="BF27" s="80"/>
      <c r="BG27" s="119"/>
      <c r="BH27" s="119"/>
      <c r="BI27" s="92"/>
      <c r="BJ27" s="92"/>
      <c r="BK27" s="85"/>
      <c r="BL27" s="88"/>
      <c r="BM27" s="81"/>
      <c r="BN27" s="119"/>
      <c r="BO27" s="80"/>
      <c r="BP27" s="22"/>
      <c r="BQ27" s="119"/>
      <c r="BR27" s="92"/>
      <c r="BS27" s="92"/>
      <c r="BT27" s="85"/>
      <c r="BU27" s="88"/>
      <c r="BV27" s="81"/>
      <c r="BW27" s="119"/>
      <c r="BX27" s="80"/>
      <c r="BY27" s="119"/>
      <c r="BZ27" s="119"/>
      <c r="CA27" s="92"/>
      <c r="CB27" s="92"/>
      <c r="CC27" s="85"/>
      <c r="CD27" s="88"/>
      <c r="CE27" s="81"/>
      <c r="CF27" s="119"/>
      <c r="CG27" s="80"/>
      <c r="CH27" s="119"/>
      <c r="CI27" s="119"/>
      <c r="CJ27" s="92"/>
      <c r="CK27" s="92"/>
      <c r="CL27" s="85"/>
      <c r="CM27" s="88"/>
      <c r="CN27" s="81"/>
      <c r="CO27" s="80"/>
      <c r="CP27" s="119"/>
      <c r="CQ27" s="119"/>
      <c r="CR27" s="92"/>
      <c r="CS27" s="92"/>
      <c r="CT27" s="85"/>
      <c r="CU27" s="88"/>
      <c r="CV27" s="81"/>
      <c r="CW27" s="119"/>
      <c r="CX27" s="80"/>
      <c r="CY27" s="119"/>
      <c r="CZ27" s="119"/>
      <c r="DA27" s="92"/>
      <c r="DB27" s="92"/>
      <c r="DC27" s="241"/>
    </row>
    <row r="28" spans="2:107" ht="24.95" hidden="1" customHeight="1" x14ac:dyDescent="0.4">
      <c r="B28" s="71">
        <v>25</v>
      </c>
      <c r="C28" s="86"/>
      <c r="D28" s="83"/>
      <c r="E28" s="84" t="str">
        <f t="shared" si="5"/>
        <v/>
      </c>
      <c r="F28" s="39">
        <f t="shared" si="6"/>
        <v>0</v>
      </c>
      <c r="G28" s="39">
        <f t="shared" si="7"/>
        <v>0</v>
      </c>
      <c r="H28" s="81"/>
      <c r="I28" s="90"/>
      <c r="J28" s="70"/>
      <c r="K28" s="120"/>
      <c r="L28" s="92" t="str">
        <f t="shared" si="0"/>
        <v/>
      </c>
      <c r="M28" s="92" t="str">
        <f t="shared" si="1"/>
        <v/>
      </c>
      <c r="O28" s="20" t="str">
        <f t="shared" si="2"/>
        <v/>
      </c>
      <c r="P28" s="172"/>
      <c r="Q28" s="20" t="str">
        <f t="shared" si="3"/>
        <v/>
      </c>
      <c r="R28" s="88"/>
      <c r="S28" s="88">
        <f t="shared" si="8"/>
        <v>0</v>
      </c>
      <c r="T28" s="81"/>
      <c r="U28" s="70"/>
      <c r="V28" s="80"/>
      <c r="W28" s="70"/>
      <c r="X28" s="70"/>
      <c r="Y28" s="92" t="str">
        <f t="shared" si="9"/>
        <v/>
      </c>
      <c r="Z28" s="92" t="str">
        <f t="shared" si="10"/>
        <v/>
      </c>
      <c r="AB28" s="64">
        <f t="shared" si="11"/>
        <v>0</v>
      </c>
      <c r="AC28" s="81"/>
      <c r="AD28" s="70"/>
      <c r="AE28" s="80"/>
      <c r="AF28" s="22"/>
      <c r="AG28" s="70"/>
      <c r="AH28" s="92" t="str">
        <f t="shared" si="4"/>
        <v/>
      </c>
      <c r="AI28" s="92" t="str">
        <f t="shared" si="12"/>
        <v/>
      </c>
      <c r="AJ28" s="89"/>
      <c r="AK28" s="88">
        <f t="shared" si="13"/>
        <v>0</v>
      </c>
      <c r="AL28" s="81"/>
      <c r="AM28" s="70"/>
      <c r="AN28" s="80"/>
      <c r="AO28" s="70"/>
      <c r="AP28" s="70"/>
      <c r="AQ28" s="73" t="str">
        <f t="shared" si="14"/>
        <v/>
      </c>
      <c r="AR28" s="73" t="str">
        <f t="shared" si="15"/>
        <v/>
      </c>
      <c r="AS28" s="89"/>
      <c r="AT28" s="88">
        <f t="shared" si="16"/>
        <v>0</v>
      </c>
      <c r="AU28" s="81"/>
      <c r="AV28" s="70"/>
      <c r="AW28" s="80"/>
      <c r="AX28" s="70"/>
      <c r="AY28" s="70"/>
      <c r="AZ28" s="92" t="str">
        <f t="shared" si="17"/>
        <v/>
      </c>
      <c r="BA28" s="92"/>
      <c r="BB28" s="89"/>
      <c r="BC28" s="88">
        <f t="shared" si="19"/>
        <v>0</v>
      </c>
      <c r="BD28" s="81"/>
      <c r="BE28" s="70"/>
      <c r="BF28" s="80"/>
      <c r="BG28" s="70"/>
      <c r="BH28" s="70"/>
      <c r="BI28" s="92" t="str">
        <f t="shared" si="20"/>
        <v/>
      </c>
      <c r="BJ28" s="92" t="str">
        <f t="shared" si="21"/>
        <v/>
      </c>
      <c r="BK28" s="89"/>
      <c r="BL28" s="88">
        <f t="shared" si="22"/>
        <v>0</v>
      </c>
      <c r="BM28" s="81"/>
      <c r="BN28" s="70"/>
      <c r="BO28" s="80"/>
      <c r="BP28" s="22"/>
      <c r="BQ28" s="70"/>
      <c r="BR28" s="92" t="str">
        <f t="shared" si="23"/>
        <v/>
      </c>
      <c r="BS28" s="92" t="str">
        <f t="shared" si="24"/>
        <v/>
      </c>
      <c r="BT28" s="89"/>
      <c r="BU28" s="88">
        <f t="shared" si="25"/>
        <v>0</v>
      </c>
      <c r="BV28" s="81"/>
      <c r="BW28" s="70"/>
      <c r="BX28" s="80"/>
      <c r="BY28" s="70"/>
      <c r="BZ28" s="70"/>
      <c r="CA28" s="92" t="str">
        <f t="shared" si="26"/>
        <v/>
      </c>
      <c r="CB28" s="92" t="str">
        <f t="shared" si="27"/>
        <v/>
      </c>
      <c r="CC28" s="89"/>
      <c r="CD28" s="88">
        <f t="shared" si="28"/>
        <v>0</v>
      </c>
      <c r="CE28" s="81"/>
      <c r="CF28" s="70"/>
      <c r="CG28" s="80"/>
      <c r="CH28" s="70"/>
      <c r="CI28" s="70"/>
      <c r="CJ28" s="92" t="str">
        <f t="shared" si="29"/>
        <v/>
      </c>
      <c r="CK28" s="92" t="str">
        <f t="shared" si="30"/>
        <v/>
      </c>
      <c r="CL28" s="89"/>
      <c r="CM28" s="88">
        <f t="shared" si="31"/>
        <v>0</v>
      </c>
      <c r="CN28" s="81"/>
      <c r="CO28" s="80"/>
      <c r="CP28" s="70"/>
      <c r="CQ28" s="70"/>
      <c r="CR28" s="92" t="str">
        <f t="shared" si="32"/>
        <v/>
      </c>
      <c r="CS28" s="92" t="str">
        <f t="shared" si="33"/>
        <v/>
      </c>
      <c r="CT28" s="89"/>
      <c r="CU28" s="88">
        <f t="shared" si="34"/>
        <v>0</v>
      </c>
      <c r="CV28" s="81"/>
      <c r="CW28" s="70"/>
      <c r="CX28" s="80"/>
      <c r="CY28" s="70"/>
      <c r="CZ28" s="70"/>
      <c r="DA28" s="92" t="str">
        <f t="shared" si="35"/>
        <v/>
      </c>
      <c r="DB28" s="92" t="str">
        <f t="shared" si="36"/>
        <v/>
      </c>
      <c r="DC28" s="241"/>
    </row>
    <row r="29" spans="2:107" ht="24.95" customHeight="1" x14ac:dyDescent="0.4">
      <c r="F29" s="24">
        <f>SUM(F4:F28)</f>
        <v>18</v>
      </c>
      <c r="G29" s="24">
        <f>SUM(G4:G28)</f>
        <v>0</v>
      </c>
      <c r="J29" s="88"/>
      <c r="K29" s="85"/>
      <c r="L29" s="93"/>
      <c r="M29" s="93"/>
      <c r="N29" s="85"/>
      <c r="O29" s="88"/>
      <c r="P29" s="88"/>
      <c r="Q29" s="20">
        <f>SUM(Q4:Q28)</f>
        <v>67</v>
      </c>
      <c r="R29" s="88"/>
      <c r="S29" s="15"/>
      <c r="T29" s="89"/>
      <c r="U29" s="89"/>
      <c r="V29" s="89"/>
      <c r="W29" s="89"/>
      <c r="X29" s="89"/>
      <c r="Y29" s="93"/>
      <c r="Z29" s="93"/>
      <c r="AZ29" s="91"/>
      <c r="BA29" s="91"/>
      <c r="BC29" s="15"/>
    </row>
    <row r="30" spans="2:107" ht="24.95" customHeight="1" x14ac:dyDescent="0.4">
      <c r="J30" s="16"/>
      <c r="AZ30" s="91"/>
      <c r="BA30" s="91"/>
    </row>
    <row r="31" spans="2:107" ht="24.95" customHeight="1" x14ac:dyDescent="0.4">
      <c r="C31" s="67" t="s">
        <v>54</v>
      </c>
      <c r="D31" s="68"/>
      <c r="E31" s="69"/>
      <c r="F31" s="69"/>
      <c r="G31" s="69"/>
      <c r="H31" s="290" t="s">
        <v>58</v>
      </c>
      <c r="I31" s="290"/>
      <c r="J31" s="291"/>
      <c r="K31" s="291"/>
      <c r="L31" s="94"/>
      <c r="M31" s="94"/>
      <c r="N31" s="66"/>
      <c r="O31" s="66"/>
      <c r="P31" s="66"/>
      <c r="Q31" s="66"/>
      <c r="R31" s="134"/>
      <c r="S31" s="10"/>
      <c r="AZ31" s="91"/>
      <c r="BA31" s="91"/>
      <c r="BC31" s="23"/>
    </row>
    <row r="32" spans="2:107" ht="24.95" customHeight="1" x14ac:dyDescent="0.4">
      <c r="C32" s="67" t="s">
        <v>55</v>
      </c>
      <c r="D32" s="68"/>
      <c r="E32" s="69"/>
      <c r="F32" s="69"/>
      <c r="G32" s="69"/>
      <c r="H32" s="290" t="s">
        <v>101</v>
      </c>
      <c r="I32" s="290"/>
      <c r="J32" s="291"/>
      <c r="K32" s="291"/>
      <c r="L32" s="94"/>
      <c r="M32" s="94"/>
      <c r="N32" s="66"/>
      <c r="O32" s="65"/>
      <c r="P32" s="122"/>
      <c r="Q32" s="65"/>
      <c r="R32" s="133"/>
      <c r="S32" s="10"/>
      <c r="AZ32" s="91"/>
      <c r="BA32" s="91"/>
      <c r="BC32" s="23"/>
    </row>
    <row r="33" spans="3:55" ht="24.95" customHeight="1" x14ac:dyDescent="0.4">
      <c r="C33" s="67" t="s">
        <v>56</v>
      </c>
      <c r="D33" s="68"/>
      <c r="E33" s="69"/>
      <c r="F33" s="69"/>
      <c r="G33" s="69"/>
      <c r="H33" s="290" t="s">
        <v>102</v>
      </c>
      <c r="I33" s="290"/>
      <c r="J33" s="291"/>
      <c r="K33" s="291"/>
      <c r="L33" s="94"/>
      <c r="M33" s="94"/>
      <c r="N33" s="66"/>
      <c r="O33" s="18"/>
      <c r="P33" s="122"/>
      <c r="Q33" s="18"/>
      <c r="R33" s="133"/>
      <c r="S33" s="10"/>
      <c r="AZ33" s="91"/>
      <c r="BA33" s="91"/>
      <c r="BC33" s="23"/>
    </row>
    <row r="34" spans="3:55" ht="24.95" customHeight="1" x14ac:dyDescent="0.4">
      <c r="C34" s="67" t="s">
        <v>57</v>
      </c>
      <c r="D34" s="68"/>
      <c r="E34" s="69"/>
      <c r="F34" s="69"/>
      <c r="G34" s="69"/>
      <c r="H34" s="292" t="s">
        <v>113</v>
      </c>
      <c r="I34" s="292"/>
      <c r="J34" s="293"/>
      <c r="K34" s="293"/>
      <c r="L34" s="94"/>
      <c r="M34" s="94"/>
      <c r="N34" s="66"/>
      <c r="O34" s="18"/>
      <c r="P34" s="122"/>
      <c r="Q34" s="18"/>
      <c r="R34" s="133"/>
      <c r="S34" s="10"/>
      <c r="AZ34" s="91"/>
      <c r="BA34" s="91"/>
      <c r="BC34" s="23"/>
    </row>
    <row r="35" spans="3:55" ht="24.95" customHeight="1" x14ac:dyDescent="0.4">
      <c r="N35" s="13"/>
      <c r="AZ35" s="91"/>
      <c r="BA35" s="91"/>
    </row>
    <row r="36" spans="3:55" ht="24.95" customHeight="1" x14ac:dyDescent="0.4">
      <c r="N36" s="13"/>
      <c r="AZ36" s="91"/>
      <c r="BA36" s="91"/>
    </row>
    <row r="37" spans="3:55" ht="24.95" customHeight="1" x14ac:dyDescent="0.4">
      <c r="D37" s="78" t="s">
        <v>84</v>
      </c>
      <c r="AZ37" s="91"/>
      <c r="BA37" s="91"/>
    </row>
    <row r="38" spans="3:55" ht="24.95" customHeight="1" x14ac:dyDescent="0.4">
      <c r="D38" s="78" t="s">
        <v>85</v>
      </c>
      <c r="AZ38" s="91"/>
      <c r="BA38" s="91"/>
    </row>
    <row r="39" spans="3:55" ht="24.95" customHeight="1" x14ac:dyDescent="0.4">
      <c r="D39" s="78" t="s">
        <v>86</v>
      </c>
      <c r="AZ39" s="91"/>
      <c r="BA39" s="91"/>
    </row>
    <row r="40" spans="3:55" x14ac:dyDescent="0.4">
      <c r="D40" s="78" t="s">
        <v>62</v>
      </c>
      <c r="H40" s="11" t="s">
        <v>60</v>
      </c>
      <c r="AZ40" s="91"/>
      <c r="BA40" s="91"/>
    </row>
    <row r="41" spans="3:55" x14ac:dyDescent="0.4">
      <c r="D41" s="78" t="s">
        <v>61</v>
      </c>
      <c r="AZ41" s="91"/>
      <c r="BA41" s="91"/>
    </row>
    <row r="42" spans="3:55" x14ac:dyDescent="0.4">
      <c r="D42" s="78" t="s">
        <v>63</v>
      </c>
      <c r="AZ42" s="91"/>
      <c r="BA42" s="91"/>
    </row>
    <row r="43" spans="3:55" x14ac:dyDescent="0.4">
      <c r="D43" s="78" t="s">
        <v>64</v>
      </c>
      <c r="AZ43" s="91"/>
      <c r="BA43" s="91"/>
    </row>
    <row r="44" spans="3:55" x14ac:dyDescent="0.4">
      <c r="D44" s="78" t="s">
        <v>70</v>
      </c>
      <c r="AZ44" s="91"/>
      <c r="BA44" s="91"/>
    </row>
    <row r="45" spans="3:55" x14ac:dyDescent="0.4">
      <c r="D45" s="78" t="s">
        <v>65</v>
      </c>
      <c r="AZ45" s="91"/>
      <c r="BA45" s="91"/>
    </row>
    <row r="46" spans="3:55" x14ac:dyDescent="0.4">
      <c r="D46" s="78" t="s">
        <v>66</v>
      </c>
      <c r="AZ46" s="91"/>
      <c r="BA46" s="91"/>
    </row>
    <row r="47" spans="3:55" x14ac:dyDescent="0.4">
      <c r="D47" s="78" t="s">
        <v>67</v>
      </c>
      <c r="AZ47" s="91"/>
      <c r="BA47" s="91"/>
    </row>
    <row r="48" spans="3:55" x14ac:dyDescent="0.4">
      <c r="D48" s="78" t="s">
        <v>68</v>
      </c>
      <c r="AZ48" s="91"/>
      <c r="BA48" s="91"/>
    </row>
    <row r="49" spans="4:53" x14ac:dyDescent="0.4">
      <c r="D49" s="78" t="s">
        <v>69</v>
      </c>
      <c r="AZ49" s="91"/>
      <c r="BA49" s="91"/>
    </row>
    <row r="50" spans="4:53" x14ac:dyDescent="0.4">
      <c r="D50" s="78" t="s">
        <v>87</v>
      </c>
      <c r="AZ50" s="91"/>
      <c r="BA50" s="91"/>
    </row>
    <row r="51" spans="4:53" x14ac:dyDescent="0.4">
      <c r="D51" s="78" t="s">
        <v>71</v>
      </c>
      <c r="AZ51" s="91"/>
      <c r="BA51" s="91"/>
    </row>
    <row r="52" spans="4:53" x14ac:dyDescent="0.4">
      <c r="D52" s="78" t="s">
        <v>72</v>
      </c>
      <c r="AZ52" s="91"/>
      <c r="BA52" s="91"/>
    </row>
    <row r="53" spans="4:53" x14ac:dyDescent="0.4">
      <c r="D53" s="78" t="s">
        <v>73</v>
      </c>
      <c r="AZ53" s="91"/>
      <c r="BA53" s="91"/>
    </row>
    <row r="54" spans="4:53" x14ac:dyDescent="0.4">
      <c r="D54" s="78" t="s">
        <v>74</v>
      </c>
      <c r="AZ54" s="91"/>
      <c r="BA54" s="91"/>
    </row>
    <row r="55" spans="4:53" x14ac:dyDescent="0.4">
      <c r="D55" s="78" t="s">
        <v>75</v>
      </c>
      <c r="AZ55" s="91"/>
      <c r="BA55" s="91"/>
    </row>
    <row r="56" spans="4:53" x14ac:dyDescent="0.4">
      <c r="D56" s="78" t="s">
        <v>76</v>
      </c>
      <c r="AZ56" s="91"/>
      <c r="BA56" s="91"/>
    </row>
    <row r="57" spans="4:53" x14ac:dyDescent="0.4">
      <c r="D57" s="78" t="s">
        <v>77</v>
      </c>
      <c r="AZ57" s="91"/>
      <c r="BA57" s="91"/>
    </row>
    <row r="58" spans="4:53" x14ac:dyDescent="0.4">
      <c r="D58" s="78" t="s">
        <v>78</v>
      </c>
      <c r="AZ58" s="91"/>
      <c r="BA58" s="91"/>
    </row>
    <row r="59" spans="4:53" x14ac:dyDescent="0.4">
      <c r="D59" s="78" t="s">
        <v>79</v>
      </c>
      <c r="AZ59" s="91"/>
      <c r="BA59" s="91"/>
    </row>
    <row r="60" spans="4:53" x14ac:dyDescent="0.4">
      <c r="D60" s="78" t="s">
        <v>80</v>
      </c>
      <c r="AZ60" s="91"/>
      <c r="BA60" s="91"/>
    </row>
    <row r="61" spans="4:53" x14ac:dyDescent="0.4">
      <c r="D61" s="78" t="s">
        <v>81</v>
      </c>
      <c r="AZ61" s="91"/>
      <c r="BA61" s="91"/>
    </row>
    <row r="62" spans="4:53" x14ac:dyDescent="0.4">
      <c r="D62" s="78" t="s">
        <v>82</v>
      </c>
      <c r="AZ62" s="91"/>
      <c r="BA62" s="91"/>
    </row>
    <row r="63" spans="4:53" x14ac:dyDescent="0.4">
      <c r="D63" s="78" t="s">
        <v>241</v>
      </c>
      <c r="AZ63" s="91"/>
      <c r="BA63" s="91"/>
    </row>
    <row r="64" spans="4:53" x14ac:dyDescent="0.4">
      <c r="D64" s="78" t="s">
        <v>240</v>
      </c>
      <c r="AZ64" s="91"/>
      <c r="BA64" s="91"/>
    </row>
    <row r="65" spans="4:53" x14ac:dyDescent="0.4">
      <c r="D65" s="78" t="s">
        <v>83</v>
      </c>
      <c r="AZ65" s="91"/>
      <c r="BA65" s="91"/>
    </row>
    <row r="66" spans="4:53" x14ac:dyDescent="0.4">
      <c r="D66" s="78" t="s">
        <v>103</v>
      </c>
      <c r="AZ66" s="91"/>
      <c r="BA66" s="91"/>
    </row>
    <row r="67" spans="4:53" x14ac:dyDescent="0.4">
      <c r="D67" s="78" t="s">
        <v>104</v>
      </c>
      <c r="AZ67" s="91"/>
      <c r="BA67" s="91"/>
    </row>
    <row r="68" spans="4:53" x14ac:dyDescent="0.4">
      <c r="D68" s="78" t="s">
        <v>105</v>
      </c>
      <c r="AZ68" s="91"/>
      <c r="BA68" s="91"/>
    </row>
    <row r="69" spans="4:53" x14ac:dyDescent="0.4">
      <c r="D69" s="78" t="s">
        <v>106</v>
      </c>
      <c r="AZ69" s="91"/>
      <c r="BA69" s="91"/>
    </row>
    <row r="70" spans="4:53" x14ac:dyDescent="0.4">
      <c r="D70" s="78" t="s">
        <v>107</v>
      </c>
      <c r="AZ70" s="91"/>
      <c r="BA70" s="91"/>
    </row>
    <row r="71" spans="4:53" x14ac:dyDescent="0.4">
      <c r="D71" s="78" t="s">
        <v>237</v>
      </c>
      <c r="AZ71" s="91"/>
      <c r="BA71" s="91"/>
    </row>
    <row r="72" spans="4:53" x14ac:dyDescent="0.4">
      <c r="D72" s="78" t="s">
        <v>238</v>
      </c>
      <c r="AZ72" s="91"/>
      <c r="BA72" s="91"/>
    </row>
    <row r="73" spans="4:53" x14ac:dyDescent="0.4">
      <c r="D73" s="78" t="s">
        <v>239</v>
      </c>
      <c r="AZ73" s="91"/>
      <c r="BA73" s="91"/>
    </row>
    <row r="74" spans="4:53" x14ac:dyDescent="0.4">
      <c r="D74" s="78"/>
      <c r="AZ74" s="91"/>
      <c r="BA74" s="91"/>
    </row>
    <row r="75" spans="4:53" x14ac:dyDescent="0.4">
      <c r="D75" s="78"/>
      <c r="AZ75" s="91"/>
      <c r="BA75" s="91"/>
    </row>
    <row r="76" spans="4:53" x14ac:dyDescent="0.4">
      <c r="AZ76" s="91"/>
      <c r="BA76" s="91"/>
    </row>
    <row r="77" spans="4:53" x14ac:dyDescent="0.4">
      <c r="D77" s="68"/>
      <c r="AZ77" s="91"/>
      <c r="BA77" s="91"/>
    </row>
    <row r="78" spans="4:53" x14ac:dyDescent="0.4">
      <c r="D78" s="68" t="s">
        <v>90</v>
      </c>
      <c r="AZ78" s="91"/>
      <c r="BA78" s="91"/>
    </row>
    <row r="79" spans="4:53" x14ac:dyDescent="0.4">
      <c r="D79" s="68" t="s">
        <v>91</v>
      </c>
      <c r="AZ79" s="91"/>
      <c r="BA79" s="91"/>
    </row>
    <row r="80" spans="4:53" x14ac:dyDescent="0.4">
      <c r="D80" s="68" t="s">
        <v>89</v>
      </c>
      <c r="AZ80" s="91"/>
      <c r="BA80" s="91"/>
    </row>
    <row r="81" spans="52:53" x14ac:dyDescent="0.4">
      <c r="AZ81" s="91"/>
      <c r="BA81" s="91"/>
    </row>
    <row r="82" spans="52:53" x14ac:dyDescent="0.4">
      <c r="AZ82" s="91"/>
      <c r="BA82" s="91"/>
    </row>
    <row r="83" spans="52:53" x14ac:dyDescent="0.4">
      <c r="AZ83" s="91"/>
      <c r="BA83" s="91"/>
    </row>
    <row r="84" spans="52:53" x14ac:dyDescent="0.4">
      <c r="AZ84" s="91"/>
      <c r="BA84" s="91"/>
    </row>
    <row r="85" spans="52:53" x14ac:dyDescent="0.4">
      <c r="AZ85" s="91"/>
      <c r="BA85" s="91"/>
    </row>
    <row r="86" spans="52:53" x14ac:dyDescent="0.4">
      <c r="AZ86" s="91"/>
      <c r="BA86" s="91"/>
    </row>
    <row r="87" spans="52:53" x14ac:dyDescent="0.4">
      <c r="AZ87" s="91"/>
      <c r="BA87" s="91"/>
    </row>
    <row r="88" spans="52:53" x14ac:dyDescent="0.4">
      <c r="AZ88" s="91"/>
      <c r="BA88" s="91"/>
    </row>
    <row r="89" spans="52:53" x14ac:dyDescent="0.4">
      <c r="AZ89" s="91"/>
      <c r="BA89" s="91"/>
    </row>
    <row r="90" spans="52:53" x14ac:dyDescent="0.4">
      <c r="AZ90" s="91"/>
      <c r="BA90" s="91"/>
    </row>
    <row r="91" spans="52:53" x14ac:dyDescent="0.4">
      <c r="AZ91" s="91"/>
      <c r="BA91" s="91"/>
    </row>
    <row r="92" spans="52:53" x14ac:dyDescent="0.4">
      <c r="AZ92" s="91"/>
      <c r="BA92" s="91"/>
    </row>
    <row r="93" spans="52:53" x14ac:dyDescent="0.4">
      <c r="AZ93" s="91"/>
      <c r="BA93" s="91"/>
    </row>
    <row r="94" spans="52:53" x14ac:dyDescent="0.4">
      <c r="AZ94" s="91"/>
      <c r="BA94" s="91"/>
    </row>
    <row r="95" spans="52:53" x14ac:dyDescent="0.4">
      <c r="AZ95" s="91"/>
      <c r="BA95" s="91"/>
    </row>
    <row r="96" spans="52:53" x14ac:dyDescent="0.4">
      <c r="AZ96" s="91"/>
      <c r="BA96" s="91"/>
    </row>
    <row r="97" spans="52:53" x14ac:dyDescent="0.4">
      <c r="AZ97" s="91"/>
      <c r="BA97" s="91"/>
    </row>
    <row r="98" spans="52:53" x14ac:dyDescent="0.4">
      <c r="AZ98" s="91"/>
      <c r="BA98" s="91"/>
    </row>
    <row r="99" spans="52:53" x14ac:dyDescent="0.4">
      <c r="AZ99" s="91"/>
      <c r="BA99" s="91"/>
    </row>
    <row r="100" spans="52:53" x14ac:dyDescent="0.4">
      <c r="AZ100" s="91"/>
      <c r="BA100" s="91"/>
    </row>
    <row r="101" spans="52:53" x14ac:dyDescent="0.4">
      <c r="AZ101" s="91"/>
      <c r="BA101" s="91"/>
    </row>
    <row r="102" spans="52:53" x14ac:dyDescent="0.4">
      <c r="AZ102" s="91"/>
      <c r="BA102" s="91"/>
    </row>
    <row r="103" spans="52:53" x14ac:dyDescent="0.4">
      <c r="AZ103" s="91"/>
      <c r="BA103" s="91"/>
    </row>
    <row r="104" spans="52:53" x14ac:dyDescent="0.4">
      <c r="AZ104" s="91"/>
      <c r="BA104" s="91"/>
    </row>
    <row r="105" spans="52:53" x14ac:dyDescent="0.4">
      <c r="AZ105" s="91"/>
      <c r="BA105" s="91"/>
    </row>
    <row r="106" spans="52:53" x14ac:dyDescent="0.4">
      <c r="AZ106" s="91"/>
      <c r="BA106" s="91"/>
    </row>
    <row r="107" spans="52:53" x14ac:dyDescent="0.4">
      <c r="AZ107" s="91"/>
      <c r="BA107" s="91"/>
    </row>
    <row r="108" spans="52:53" x14ac:dyDescent="0.4">
      <c r="AZ108" s="91"/>
      <c r="BA108" s="91"/>
    </row>
    <row r="109" spans="52:53" x14ac:dyDescent="0.4">
      <c r="AZ109" s="91"/>
      <c r="BA109" s="91"/>
    </row>
    <row r="110" spans="52:53" x14ac:dyDescent="0.4">
      <c r="AZ110" s="91"/>
      <c r="BA110" s="91"/>
    </row>
    <row r="111" spans="52:53" x14ac:dyDescent="0.4">
      <c r="AZ111" s="91"/>
      <c r="BA111" s="91"/>
    </row>
    <row r="112" spans="52:53" x14ac:dyDescent="0.4">
      <c r="AZ112" s="91"/>
      <c r="BA112" s="91"/>
    </row>
    <row r="113" spans="52:53" x14ac:dyDescent="0.4">
      <c r="AZ113" s="91"/>
      <c r="BA113" s="91"/>
    </row>
    <row r="114" spans="52:53" x14ac:dyDescent="0.4">
      <c r="AZ114" s="91"/>
      <c r="BA114" s="91"/>
    </row>
    <row r="115" spans="52:53" x14ac:dyDescent="0.4">
      <c r="AZ115" s="91"/>
      <c r="BA115" s="91"/>
    </row>
    <row r="116" spans="52:53" x14ac:dyDescent="0.4">
      <c r="AZ116" s="91"/>
      <c r="BA116" s="91"/>
    </row>
    <row r="117" spans="52:53" x14ac:dyDescent="0.4">
      <c r="AZ117" s="91"/>
      <c r="BA117" s="91"/>
    </row>
    <row r="118" spans="52:53" x14ac:dyDescent="0.4">
      <c r="AZ118" s="91"/>
      <c r="BA118" s="91"/>
    </row>
    <row r="119" spans="52:53" x14ac:dyDescent="0.4">
      <c r="AZ119" s="91"/>
      <c r="BA119" s="91"/>
    </row>
    <row r="120" spans="52:53" x14ac:dyDescent="0.4">
      <c r="AZ120" s="91"/>
      <c r="BA120" s="91"/>
    </row>
    <row r="121" spans="52:53" x14ac:dyDescent="0.4">
      <c r="AZ121" s="91"/>
      <c r="BA121" s="91"/>
    </row>
    <row r="122" spans="52:53" x14ac:dyDescent="0.4">
      <c r="AZ122" s="91"/>
      <c r="BA122" s="91"/>
    </row>
    <row r="123" spans="52:53" x14ac:dyDescent="0.4">
      <c r="AZ123" s="91"/>
      <c r="BA123" s="91"/>
    </row>
    <row r="124" spans="52:53" x14ac:dyDescent="0.4">
      <c r="AZ124" s="91"/>
      <c r="BA124" s="91"/>
    </row>
    <row r="125" spans="52:53" x14ac:dyDescent="0.4">
      <c r="AZ125" s="91"/>
      <c r="BA125" s="91"/>
    </row>
    <row r="126" spans="52:53" x14ac:dyDescent="0.4">
      <c r="AZ126" s="91"/>
      <c r="BA126" s="91"/>
    </row>
    <row r="127" spans="52:53" x14ac:dyDescent="0.4">
      <c r="AZ127" s="91"/>
      <c r="BA127" s="91"/>
    </row>
    <row r="128" spans="52:53" x14ac:dyDescent="0.4">
      <c r="AZ128" s="91"/>
      <c r="BA128" s="91"/>
    </row>
    <row r="129" spans="52:53" x14ac:dyDescent="0.4">
      <c r="AZ129" s="91"/>
      <c r="BA129" s="91"/>
    </row>
    <row r="130" spans="52:53" x14ac:dyDescent="0.4">
      <c r="AZ130" s="91"/>
      <c r="BA130" s="91"/>
    </row>
    <row r="131" spans="52:53" x14ac:dyDescent="0.4">
      <c r="AZ131" s="91"/>
      <c r="BA131" s="91"/>
    </row>
    <row r="132" spans="52:53" x14ac:dyDescent="0.4">
      <c r="AZ132" s="91"/>
      <c r="BA132" s="91"/>
    </row>
    <row r="133" spans="52:53" x14ac:dyDescent="0.4">
      <c r="AZ133" s="91"/>
      <c r="BA133" s="91"/>
    </row>
    <row r="134" spans="52:53" x14ac:dyDescent="0.4">
      <c r="AZ134" s="91"/>
      <c r="BA134" s="91"/>
    </row>
    <row r="135" spans="52:53" x14ac:dyDescent="0.4">
      <c r="AZ135" s="91"/>
      <c r="BA135" s="91"/>
    </row>
    <row r="136" spans="52:53" x14ac:dyDescent="0.4">
      <c r="AZ136" s="91"/>
      <c r="BA136" s="91"/>
    </row>
    <row r="137" spans="52:53" x14ac:dyDescent="0.4">
      <c r="AZ137" s="91"/>
      <c r="BA137" s="91"/>
    </row>
    <row r="138" spans="52:53" x14ac:dyDescent="0.4">
      <c r="AZ138" s="91"/>
      <c r="BA138" s="91"/>
    </row>
    <row r="139" spans="52:53" x14ac:dyDescent="0.4">
      <c r="AZ139" s="91"/>
      <c r="BA139" s="91"/>
    </row>
    <row r="140" spans="52:53" x14ac:dyDescent="0.4">
      <c r="AZ140" s="91"/>
      <c r="BA140" s="91"/>
    </row>
    <row r="141" spans="52:53" x14ac:dyDescent="0.4">
      <c r="AZ141" s="91"/>
      <c r="BA141" s="91"/>
    </row>
    <row r="142" spans="52:53" x14ac:dyDescent="0.4">
      <c r="AZ142" s="91"/>
      <c r="BA142" s="91"/>
    </row>
    <row r="143" spans="52:53" x14ac:dyDescent="0.4">
      <c r="AZ143" s="91"/>
      <c r="BA143" s="91"/>
    </row>
    <row r="144" spans="52:53" x14ac:dyDescent="0.4">
      <c r="AZ144" s="91"/>
      <c r="BA144" s="91"/>
    </row>
    <row r="145" spans="52:53" x14ac:dyDescent="0.4">
      <c r="AZ145" s="91"/>
      <c r="BA145" s="91"/>
    </row>
    <row r="146" spans="52:53" x14ac:dyDescent="0.4">
      <c r="AZ146" s="91"/>
      <c r="BA146" s="91"/>
    </row>
    <row r="147" spans="52:53" x14ac:dyDescent="0.4">
      <c r="AZ147" s="91"/>
      <c r="BA147" s="91"/>
    </row>
    <row r="148" spans="52:53" x14ac:dyDescent="0.4">
      <c r="AZ148" s="91"/>
      <c r="BA148" s="91"/>
    </row>
    <row r="149" spans="52:53" x14ac:dyDescent="0.4">
      <c r="AZ149" s="91"/>
      <c r="BA149" s="91"/>
    </row>
    <row r="150" spans="52:53" x14ac:dyDescent="0.4">
      <c r="AZ150" s="91"/>
      <c r="BA150" s="91"/>
    </row>
    <row r="151" spans="52:53" x14ac:dyDescent="0.4">
      <c r="AZ151" s="91"/>
      <c r="BA151" s="91"/>
    </row>
    <row r="152" spans="52:53" x14ac:dyDescent="0.4">
      <c r="AZ152" s="91"/>
      <c r="BA152" s="91"/>
    </row>
    <row r="153" spans="52:53" x14ac:dyDescent="0.4">
      <c r="AZ153" s="91"/>
      <c r="BA153" s="91"/>
    </row>
    <row r="154" spans="52:53" x14ac:dyDescent="0.4">
      <c r="AZ154" s="91"/>
      <c r="BA154" s="91"/>
    </row>
    <row r="155" spans="52:53" x14ac:dyDescent="0.4">
      <c r="AZ155" s="91"/>
      <c r="BA155" s="91"/>
    </row>
    <row r="156" spans="52:53" x14ac:dyDescent="0.4">
      <c r="AZ156" s="91"/>
      <c r="BA156" s="91"/>
    </row>
    <row r="157" spans="52:53" x14ac:dyDescent="0.4">
      <c r="AZ157" s="91"/>
      <c r="BA157" s="91"/>
    </row>
    <row r="158" spans="52:53" x14ac:dyDescent="0.4">
      <c r="AZ158" s="91"/>
      <c r="BA158" s="91"/>
    </row>
    <row r="159" spans="52:53" x14ac:dyDescent="0.4">
      <c r="AZ159" s="91"/>
      <c r="BA159" s="91"/>
    </row>
    <row r="160" spans="52:53" x14ac:dyDescent="0.4">
      <c r="AZ160" s="91"/>
      <c r="BA160" s="91"/>
    </row>
    <row r="161" spans="52:53" x14ac:dyDescent="0.4">
      <c r="AZ161" s="91"/>
      <c r="BA161" s="91"/>
    </row>
    <row r="162" spans="52:53" x14ac:dyDescent="0.4">
      <c r="AZ162" s="91"/>
      <c r="BA162" s="91"/>
    </row>
    <row r="163" spans="52:53" x14ac:dyDescent="0.4">
      <c r="AZ163" s="91"/>
      <c r="BA163" s="91"/>
    </row>
    <row r="164" spans="52:53" x14ac:dyDescent="0.4">
      <c r="AZ164" s="91"/>
      <c r="BA164" s="91"/>
    </row>
    <row r="165" spans="52:53" x14ac:dyDescent="0.4">
      <c r="AZ165" s="91"/>
      <c r="BA165" s="91"/>
    </row>
    <row r="166" spans="52:53" x14ac:dyDescent="0.4">
      <c r="AZ166" s="91"/>
      <c r="BA166" s="91"/>
    </row>
    <row r="167" spans="52:53" x14ac:dyDescent="0.4">
      <c r="AZ167" s="91"/>
      <c r="BA167" s="91"/>
    </row>
    <row r="168" spans="52:53" x14ac:dyDescent="0.4">
      <c r="AZ168" s="91"/>
      <c r="BA168" s="91"/>
    </row>
    <row r="169" spans="52:53" x14ac:dyDescent="0.4">
      <c r="AZ169" s="91"/>
      <c r="BA169" s="91"/>
    </row>
    <row r="170" spans="52:53" x14ac:dyDescent="0.4">
      <c r="AZ170" s="91"/>
      <c r="BA170" s="91"/>
    </row>
    <row r="171" spans="52:53" x14ac:dyDescent="0.4">
      <c r="AZ171" s="91"/>
      <c r="BA171" s="91"/>
    </row>
    <row r="172" spans="52:53" x14ac:dyDescent="0.4">
      <c r="AZ172" s="91"/>
      <c r="BA172" s="91"/>
    </row>
    <row r="173" spans="52:53" x14ac:dyDescent="0.4">
      <c r="AZ173" s="91"/>
      <c r="BA173" s="91"/>
    </row>
    <row r="174" spans="52:53" x14ac:dyDescent="0.4">
      <c r="AZ174" s="91"/>
      <c r="BA174" s="91"/>
    </row>
    <row r="175" spans="52:53" x14ac:dyDescent="0.4">
      <c r="AZ175" s="91"/>
      <c r="BA175" s="91"/>
    </row>
    <row r="176" spans="52:53" x14ac:dyDescent="0.4">
      <c r="AZ176" s="91"/>
      <c r="BA176" s="91"/>
    </row>
    <row r="177" spans="52:53" x14ac:dyDescent="0.4">
      <c r="AZ177" s="91"/>
      <c r="BA177" s="91"/>
    </row>
    <row r="178" spans="52:53" x14ac:dyDescent="0.4">
      <c r="AZ178" s="91"/>
      <c r="BA178" s="91"/>
    </row>
    <row r="179" spans="52:53" x14ac:dyDescent="0.4">
      <c r="AZ179" s="91"/>
      <c r="BA179" s="91"/>
    </row>
    <row r="180" spans="52:53" x14ac:dyDescent="0.4">
      <c r="AZ180" s="91"/>
      <c r="BA180" s="91"/>
    </row>
    <row r="181" spans="52:53" x14ac:dyDescent="0.4">
      <c r="AZ181" s="91"/>
      <c r="BA181" s="91"/>
    </row>
    <row r="182" spans="52:53" x14ac:dyDescent="0.4">
      <c r="AZ182" s="91"/>
      <c r="BA182" s="91"/>
    </row>
    <row r="183" spans="52:53" x14ac:dyDescent="0.4">
      <c r="AZ183" s="91"/>
      <c r="BA183" s="91"/>
    </row>
    <row r="184" spans="52:53" x14ac:dyDescent="0.4">
      <c r="AZ184" s="91"/>
      <c r="BA184" s="91"/>
    </row>
    <row r="185" spans="52:53" x14ac:dyDescent="0.4">
      <c r="AZ185" s="91"/>
      <c r="BA185" s="91"/>
    </row>
    <row r="186" spans="52:53" x14ac:dyDescent="0.4">
      <c r="AZ186" s="91"/>
      <c r="BA186" s="91"/>
    </row>
    <row r="187" spans="52:53" x14ac:dyDescent="0.4">
      <c r="AZ187" s="91"/>
      <c r="BA187" s="91"/>
    </row>
    <row r="188" spans="52:53" x14ac:dyDescent="0.4">
      <c r="AZ188" s="91"/>
      <c r="BA188" s="91"/>
    </row>
    <row r="189" spans="52:53" x14ac:dyDescent="0.4">
      <c r="AZ189" s="91"/>
      <c r="BA189" s="91"/>
    </row>
    <row r="190" spans="52:53" x14ac:dyDescent="0.4">
      <c r="AZ190" s="91"/>
      <c r="BA190" s="91"/>
    </row>
    <row r="191" spans="52:53" x14ac:dyDescent="0.4">
      <c r="AZ191" s="91"/>
      <c r="BA191" s="91"/>
    </row>
    <row r="192" spans="52:53" x14ac:dyDescent="0.4">
      <c r="AZ192" s="91"/>
      <c r="BA192" s="91"/>
    </row>
    <row r="193" spans="52:53" x14ac:dyDescent="0.4">
      <c r="AZ193" s="91"/>
      <c r="BA193" s="91"/>
    </row>
    <row r="194" spans="52:53" x14ac:dyDescent="0.4">
      <c r="AZ194" s="91"/>
      <c r="BA194" s="91"/>
    </row>
    <row r="195" spans="52:53" x14ac:dyDescent="0.4">
      <c r="AZ195" s="91"/>
      <c r="BA195" s="91"/>
    </row>
    <row r="196" spans="52:53" x14ac:dyDescent="0.4">
      <c r="AZ196" s="91"/>
      <c r="BA196" s="91"/>
    </row>
    <row r="197" spans="52:53" x14ac:dyDescent="0.4">
      <c r="AZ197" s="91"/>
      <c r="BA197" s="91"/>
    </row>
    <row r="198" spans="52:53" x14ac:dyDescent="0.4">
      <c r="AZ198" s="91"/>
      <c r="BA198" s="91"/>
    </row>
    <row r="199" spans="52:53" x14ac:dyDescent="0.4">
      <c r="AZ199" s="91"/>
      <c r="BA199" s="91"/>
    </row>
    <row r="200" spans="52:53" x14ac:dyDescent="0.4">
      <c r="AZ200" s="91"/>
      <c r="BA200" s="91"/>
    </row>
    <row r="201" spans="52:53" x14ac:dyDescent="0.4">
      <c r="AZ201" s="91"/>
      <c r="BA201" s="91"/>
    </row>
    <row r="202" spans="52:53" x14ac:dyDescent="0.4">
      <c r="AZ202" s="91"/>
      <c r="BA202" s="91"/>
    </row>
    <row r="203" spans="52:53" x14ac:dyDescent="0.4">
      <c r="AZ203" s="91"/>
      <c r="BA203" s="91"/>
    </row>
    <row r="204" spans="52:53" x14ac:dyDescent="0.4">
      <c r="AZ204" s="91"/>
      <c r="BA204" s="91"/>
    </row>
    <row r="205" spans="52:53" x14ac:dyDescent="0.4">
      <c r="AZ205" s="91"/>
      <c r="BA205" s="91"/>
    </row>
    <row r="206" spans="52:53" x14ac:dyDescent="0.4">
      <c r="AZ206" s="91"/>
      <c r="BA206" s="91"/>
    </row>
    <row r="207" spans="52:53" x14ac:dyDescent="0.4">
      <c r="AZ207" s="91"/>
      <c r="BA207" s="91"/>
    </row>
    <row r="208" spans="52:53" x14ac:dyDescent="0.4">
      <c r="AZ208" s="91"/>
      <c r="BA208" s="91"/>
    </row>
    <row r="209" spans="52:53" x14ac:dyDescent="0.4">
      <c r="AZ209" s="91"/>
      <c r="BA209" s="91"/>
    </row>
    <row r="210" spans="52:53" x14ac:dyDescent="0.4">
      <c r="AZ210" s="91"/>
      <c r="BA210" s="91"/>
    </row>
    <row r="211" spans="52:53" x14ac:dyDescent="0.4">
      <c r="AZ211" s="91"/>
      <c r="BA211" s="91"/>
    </row>
    <row r="212" spans="52:53" x14ac:dyDescent="0.4">
      <c r="AZ212" s="91"/>
      <c r="BA212" s="91"/>
    </row>
    <row r="213" spans="52:53" x14ac:dyDescent="0.4">
      <c r="AZ213" s="91"/>
      <c r="BA213" s="91"/>
    </row>
    <row r="214" spans="52:53" x14ac:dyDescent="0.4">
      <c r="AZ214" s="91"/>
      <c r="BA214" s="91"/>
    </row>
    <row r="215" spans="52:53" x14ac:dyDescent="0.4">
      <c r="AZ215" s="91"/>
      <c r="BA215" s="91"/>
    </row>
    <row r="216" spans="52:53" x14ac:dyDescent="0.4">
      <c r="AZ216" s="91"/>
      <c r="BA216" s="91"/>
    </row>
    <row r="217" spans="52:53" x14ac:dyDescent="0.4">
      <c r="AZ217" s="91"/>
      <c r="BA217" s="91"/>
    </row>
    <row r="218" spans="52:53" x14ac:dyDescent="0.4">
      <c r="AZ218" s="91"/>
      <c r="BA218" s="91"/>
    </row>
    <row r="219" spans="52:53" x14ac:dyDescent="0.4">
      <c r="AZ219" s="91"/>
      <c r="BA219" s="91"/>
    </row>
    <row r="220" spans="52:53" x14ac:dyDescent="0.4">
      <c r="AZ220" s="91"/>
      <c r="BA220" s="91"/>
    </row>
    <row r="221" spans="52:53" x14ac:dyDescent="0.4">
      <c r="AZ221" s="91"/>
      <c r="BA221" s="91"/>
    </row>
    <row r="222" spans="52:53" x14ac:dyDescent="0.4">
      <c r="AZ222" s="91"/>
      <c r="BA222" s="91"/>
    </row>
    <row r="223" spans="52:53" x14ac:dyDescent="0.4">
      <c r="AZ223" s="91"/>
      <c r="BA223" s="91"/>
    </row>
    <row r="224" spans="52:53" x14ac:dyDescent="0.4">
      <c r="AZ224" s="91"/>
      <c r="BA224" s="91"/>
    </row>
    <row r="225" spans="52:53" x14ac:dyDescent="0.4">
      <c r="AZ225" s="91"/>
      <c r="BA225" s="91"/>
    </row>
    <row r="226" spans="52:53" x14ac:dyDescent="0.4">
      <c r="AZ226" s="91"/>
      <c r="BA226" s="91"/>
    </row>
    <row r="227" spans="52:53" x14ac:dyDescent="0.4">
      <c r="AZ227" s="91"/>
      <c r="BA227" s="91"/>
    </row>
    <row r="228" spans="52:53" x14ac:dyDescent="0.4">
      <c r="AZ228" s="91"/>
      <c r="BA228" s="91"/>
    </row>
    <row r="229" spans="52:53" x14ac:dyDescent="0.4">
      <c r="AZ229" s="91"/>
      <c r="BA229" s="91"/>
    </row>
    <row r="230" spans="52:53" x14ac:dyDescent="0.4">
      <c r="AZ230" s="91"/>
      <c r="BA230" s="91"/>
    </row>
    <row r="231" spans="52:53" x14ac:dyDescent="0.4">
      <c r="AZ231" s="91"/>
      <c r="BA231" s="91"/>
    </row>
    <row r="232" spans="52:53" x14ac:dyDescent="0.4">
      <c r="AZ232" s="91"/>
      <c r="BA232" s="91"/>
    </row>
    <row r="233" spans="52:53" x14ac:dyDescent="0.4">
      <c r="AZ233" s="91"/>
      <c r="BA233" s="91"/>
    </row>
    <row r="234" spans="52:53" x14ac:dyDescent="0.4">
      <c r="AZ234" s="91"/>
      <c r="BA234" s="91"/>
    </row>
    <row r="235" spans="52:53" x14ac:dyDescent="0.4">
      <c r="AZ235" s="91"/>
      <c r="BA235" s="91"/>
    </row>
    <row r="236" spans="52:53" x14ac:dyDescent="0.4">
      <c r="AZ236" s="91"/>
      <c r="BA236" s="91"/>
    </row>
    <row r="237" spans="52:53" x14ac:dyDescent="0.4">
      <c r="AZ237" s="91"/>
      <c r="BA237" s="91"/>
    </row>
    <row r="238" spans="52:53" x14ac:dyDescent="0.4">
      <c r="AZ238" s="91"/>
      <c r="BA238" s="91"/>
    </row>
    <row r="239" spans="52:53" x14ac:dyDescent="0.4">
      <c r="AZ239" s="91"/>
      <c r="BA239" s="91"/>
    </row>
    <row r="240" spans="52:53" x14ac:dyDescent="0.4">
      <c r="AZ240" s="91"/>
      <c r="BA240" s="91"/>
    </row>
    <row r="241" spans="52:53" x14ac:dyDescent="0.4">
      <c r="AZ241" s="91"/>
      <c r="BA241" s="91"/>
    </row>
    <row r="242" spans="52:53" x14ac:dyDescent="0.4">
      <c r="AZ242" s="91"/>
      <c r="BA242" s="91"/>
    </row>
    <row r="243" spans="52:53" x14ac:dyDescent="0.4">
      <c r="AZ243" s="91"/>
      <c r="BA243" s="91"/>
    </row>
    <row r="244" spans="52:53" x14ac:dyDescent="0.4">
      <c r="AZ244" s="91"/>
      <c r="BA244" s="91"/>
    </row>
    <row r="245" spans="52:53" x14ac:dyDescent="0.4">
      <c r="AZ245" s="91"/>
      <c r="BA245" s="91"/>
    </row>
    <row r="246" spans="52:53" x14ac:dyDescent="0.4">
      <c r="AZ246" s="91"/>
      <c r="BA246" s="91"/>
    </row>
    <row r="247" spans="52:53" x14ac:dyDescent="0.4">
      <c r="AZ247" s="91"/>
      <c r="BA247" s="91"/>
    </row>
    <row r="248" spans="52:53" x14ac:dyDescent="0.4">
      <c r="AZ248" s="91"/>
      <c r="BA248" s="91"/>
    </row>
    <row r="249" spans="52:53" x14ac:dyDescent="0.4">
      <c r="AZ249" s="91"/>
      <c r="BA249" s="91"/>
    </row>
    <row r="250" spans="52:53" x14ac:dyDescent="0.4">
      <c r="AZ250" s="91"/>
      <c r="BA250" s="91"/>
    </row>
    <row r="251" spans="52:53" x14ac:dyDescent="0.4">
      <c r="AZ251" s="91"/>
      <c r="BA251" s="91"/>
    </row>
    <row r="252" spans="52:53" x14ac:dyDescent="0.4">
      <c r="AZ252" s="91"/>
      <c r="BA252" s="91"/>
    </row>
    <row r="253" spans="52:53" x14ac:dyDescent="0.4">
      <c r="AZ253" s="91"/>
      <c r="BA253" s="91"/>
    </row>
    <row r="254" spans="52:53" x14ac:dyDescent="0.4">
      <c r="AZ254" s="91"/>
      <c r="BA254" s="91"/>
    </row>
    <row r="255" spans="52:53" x14ac:dyDescent="0.4">
      <c r="AZ255" s="91"/>
      <c r="BA255" s="91"/>
    </row>
    <row r="256" spans="52:53" x14ac:dyDescent="0.4">
      <c r="AZ256" s="91"/>
      <c r="BA256" s="91"/>
    </row>
    <row r="257" spans="52:53" x14ac:dyDescent="0.4">
      <c r="AZ257" s="91"/>
      <c r="BA257" s="91"/>
    </row>
    <row r="258" spans="52:53" x14ac:dyDescent="0.4">
      <c r="AZ258" s="91"/>
      <c r="BA258" s="91"/>
    </row>
    <row r="259" spans="52:53" x14ac:dyDescent="0.4">
      <c r="AZ259" s="91"/>
      <c r="BA259" s="91"/>
    </row>
    <row r="260" spans="52:53" x14ac:dyDescent="0.4">
      <c r="AZ260" s="91"/>
      <c r="BA260" s="91"/>
    </row>
    <row r="261" spans="52:53" x14ac:dyDescent="0.4">
      <c r="AZ261" s="91"/>
      <c r="BA261" s="91"/>
    </row>
    <row r="262" spans="52:53" x14ac:dyDescent="0.4">
      <c r="AZ262" s="91"/>
      <c r="BA262" s="91"/>
    </row>
    <row r="263" spans="52:53" x14ac:dyDescent="0.4">
      <c r="AZ263" s="91"/>
      <c r="BA263" s="91"/>
    </row>
    <row r="264" spans="52:53" x14ac:dyDescent="0.4">
      <c r="AZ264" s="91"/>
      <c r="BA264" s="91"/>
    </row>
    <row r="265" spans="52:53" x14ac:dyDescent="0.4">
      <c r="AZ265" s="91"/>
      <c r="BA265" s="91"/>
    </row>
    <row r="266" spans="52:53" x14ac:dyDescent="0.4">
      <c r="AZ266" s="91"/>
      <c r="BA266" s="91"/>
    </row>
    <row r="267" spans="52:53" x14ac:dyDescent="0.4">
      <c r="AZ267" s="91"/>
      <c r="BA267" s="91"/>
    </row>
    <row r="268" spans="52:53" x14ac:dyDescent="0.4">
      <c r="AZ268" s="91"/>
      <c r="BA268" s="91"/>
    </row>
    <row r="269" spans="52:53" x14ac:dyDescent="0.4">
      <c r="AZ269" s="91"/>
      <c r="BA269" s="91"/>
    </row>
    <row r="270" spans="52:53" x14ac:dyDescent="0.4">
      <c r="AZ270" s="91"/>
      <c r="BA270" s="91"/>
    </row>
    <row r="271" spans="52:53" x14ac:dyDescent="0.4">
      <c r="AZ271" s="91"/>
      <c r="BA271" s="91"/>
    </row>
    <row r="272" spans="52:53" x14ac:dyDescent="0.4">
      <c r="AZ272" s="91"/>
      <c r="BA272" s="91"/>
    </row>
    <row r="273" spans="52:53" x14ac:dyDescent="0.4">
      <c r="AZ273" s="91"/>
      <c r="BA273" s="91"/>
    </row>
    <row r="274" spans="52:53" x14ac:dyDescent="0.4">
      <c r="AZ274" s="91"/>
      <c r="BA274" s="91"/>
    </row>
    <row r="275" spans="52:53" x14ac:dyDescent="0.4">
      <c r="AZ275" s="91"/>
      <c r="BA275" s="91"/>
    </row>
    <row r="276" spans="52:53" x14ac:dyDescent="0.4">
      <c r="AZ276" s="91"/>
      <c r="BA276" s="91"/>
    </row>
    <row r="277" spans="52:53" x14ac:dyDescent="0.4">
      <c r="AZ277" s="91"/>
      <c r="BA277" s="91"/>
    </row>
    <row r="278" spans="52:53" x14ac:dyDescent="0.4">
      <c r="AZ278" s="91"/>
      <c r="BA278" s="91"/>
    </row>
    <row r="279" spans="52:53" x14ac:dyDescent="0.4">
      <c r="AZ279" s="91"/>
      <c r="BA279" s="91"/>
    </row>
    <row r="280" spans="52:53" x14ac:dyDescent="0.4">
      <c r="AZ280" s="91"/>
      <c r="BA280" s="91"/>
    </row>
    <row r="281" spans="52:53" x14ac:dyDescent="0.4">
      <c r="AZ281" s="91"/>
      <c r="BA281" s="91"/>
    </row>
    <row r="282" spans="52:53" x14ac:dyDescent="0.4">
      <c r="AZ282" s="91"/>
      <c r="BA282" s="91"/>
    </row>
    <row r="283" spans="52:53" x14ac:dyDescent="0.4">
      <c r="AZ283" s="91"/>
      <c r="BA283" s="91"/>
    </row>
    <row r="284" spans="52:53" x14ac:dyDescent="0.4">
      <c r="AZ284" s="91"/>
      <c r="BA284" s="91"/>
    </row>
    <row r="285" spans="52:53" x14ac:dyDescent="0.4">
      <c r="AZ285" s="91"/>
      <c r="BA285" s="91"/>
    </row>
    <row r="286" spans="52:53" x14ac:dyDescent="0.4">
      <c r="AZ286" s="91"/>
      <c r="BA286" s="91"/>
    </row>
    <row r="287" spans="52:53" x14ac:dyDescent="0.4">
      <c r="AZ287" s="91"/>
      <c r="BA287" s="91"/>
    </row>
    <row r="288" spans="52:53" x14ac:dyDescent="0.4">
      <c r="AZ288" s="91"/>
      <c r="BA288" s="91"/>
    </row>
    <row r="289" spans="52:53" x14ac:dyDescent="0.4">
      <c r="AZ289" s="91"/>
      <c r="BA289" s="91"/>
    </row>
    <row r="290" spans="52:53" x14ac:dyDescent="0.4">
      <c r="AZ290" s="91"/>
      <c r="BA290" s="91"/>
    </row>
    <row r="291" spans="52:53" x14ac:dyDescent="0.4">
      <c r="AZ291" s="91"/>
      <c r="BA291" s="91"/>
    </row>
    <row r="292" spans="52:53" x14ac:dyDescent="0.4">
      <c r="AZ292" s="91"/>
      <c r="BA292" s="91"/>
    </row>
    <row r="293" spans="52:53" x14ac:dyDescent="0.4">
      <c r="AZ293" s="91"/>
      <c r="BA293" s="91"/>
    </row>
    <row r="294" spans="52:53" x14ac:dyDescent="0.4">
      <c r="AZ294" s="91"/>
      <c r="BA294" s="91"/>
    </row>
    <row r="295" spans="52:53" x14ac:dyDescent="0.4">
      <c r="AZ295" s="91"/>
      <c r="BA295" s="91"/>
    </row>
    <row r="296" spans="52:53" x14ac:dyDescent="0.4">
      <c r="AZ296" s="91"/>
      <c r="BA296" s="91"/>
    </row>
    <row r="297" spans="52:53" x14ac:dyDescent="0.4">
      <c r="AZ297" s="91"/>
      <c r="BA297" s="91"/>
    </row>
    <row r="298" spans="52:53" x14ac:dyDescent="0.4">
      <c r="AZ298" s="91"/>
      <c r="BA298" s="91"/>
    </row>
    <row r="299" spans="52:53" x14ac:dyDescent="0.4">
      <c r="AZ299" s="91"/>
      <c r="BA299" s="91"/>
    </row>
    <row r="300" spans="52:53" x14ac:dyDescent="0.4">
      <c r="AZ300" s="91"/>
      <c r="BA300" s="91"/>
    </row>
    <row r="301" spans="52:53" x14ac:dyDescent="0.4">
      <c r="AZ301" s="91"/>
      <c r="BA301" s="91"/>
    </row>
    <row r="302" spans="52:53" x14ac:dyDescent="0.4">
      <c r="AZ302" s="91"/>
      <c r="BA302" s="91"/>
    </row>
    <row r="303" spans="52:53" x14ac:dyDescent="0.4">
      <c r="AZ303" s="91"/>
      <c r="BA303" s="91"/>
    </row>
    <row r="304" spans="52:53" x14ac:dyDescent="0.4">
      <c r="AZ304" s="91"/>
      <c r="BA304" s="91"/>
    </row>
    <row r="305" spans="52:53" x14ac:dyDescent="0.4">
      <c r="AZ305" s="91"/>
      <c r="BA305" s="91"/>
    </row>
    <row r="306" spans="52:53" x14ac:dyDescent="0.4">
      <c r="AZ306" s="91"/>
      <c r="BA306" s="91"/>
    </row>
    <row r="307" spans="52:53" x14ac:dyDescent="0.4">
      <c r="AZ307" s="91"/>
      <c r="BA307" s="91"/>
    </row>
    <row r="308" spans="52:53" x14ac:dyDescent="0.4">
      <c r="AZ308" s="91"/>
      <c r="BA308" s="91"/>
    </row>
    <row r="309" spans="52:53" x14ac:dyDescent="0.4">
      <c r="AZ309" s="91"/>
      <c r="BA309" s="91"/>
    </row>
    <row r="310" spans="52:53" x14ac:dyDescent="0.4">
      <c r="AZ310" s="91"/>
      <c r="BA310" s="91"/>
    </row>
    <row r="311" spans="52:53" x14ac:dyDescent="0.4">
      <c r="AZ311" s="91"/>
      <c r="BA311" s="91"/>
    </row>
    <row r="312" spans="52:53" x14ac:dyDescent="0.4">
      <c r="AZ312" s="91"/>
      <c r="BA312" s="91"/>
    </row>
    <row r="313" spans="52:53" x14ac:dyDescent="0.4">
      <c r="AZ313" s="91"/>
      <c r="BA313" s="91"/>
    </row>
    <row r="314" spans="52:53" x14ac:dyDescent="0.4">
      <c r="AZ314" s="91"/>
      <c r="BA314" s="91"/>
    </row>
    <row r="315" spans="52:53" x14ac:dyDescent="0.4">
      <c r="AZ315" s="91"/>
      <c r="BA315" s="91"/>
    </row>
    <row r="316" spans="52:53" x14ac:dyDescent="0.4">
      <c r="AZ316" s="91"/>
      <c r="BA316" s="91"/>
    </row>
    <row r="317" spans="52:53" x14ac:dyDescent="0.4">
      <c r="AZ317" s="91"/>
      <c r="BA317" s="91"/>
    </row>
    <row r="318" spans="52:53" x14ac:dyDescent="0.4">
      <c r="AZ318" s="91"/>
      <c r="BA318" s="91"/>
    </row>
    <row r="319" spans="52:53" x14ac:dyDescent="0.4">
      <c r="AZ319" s="91"/>
      <c r="BA319" s="91"/>
    </row>
    <row r="320" spans="52:53" x14ac:dyDescent="0.4">
      <c r="AZ320" s="91"/>
      <c r="BA320" s="91"/>
    </row>
    <row r="321" spans="52:53" x14ac:dyDescent="0.4">
      <c r="AZ321" s="91"/>
      <c r="BA321" s="91"/>
    </row>
    <row r="322" spans="52:53" x14ac:dyDescent="0.4">
      <c r="AZ322" s="91"/>
      <c r="BA322" s="91"/>
    </row>
    <row r="323" spans="52:53" x14ac:dyDescent="0.4">
      <c r="AZ323" s="91"/>
      <c r="BA323" s="91"/>
    </row>
    <row r="324" spans="52:53" x14ac:dyDescent="0.4">
      <c r="AZ324" s="91"/>
      <c r="BA324" s="91"/>
    </row>
    <row r="325" spans="52:53" x14ac:dyDescent="0.4">
      <c r="AZ325" s="91"/>
      <c r="BA325" s="91"/>
    </row>
    <row r="326" spans="52:53" x14ac:dyDescent="0.4">
      <c r="AZ326" s="91"/>
      <c r="BA326" s="91"/>
    </row>
    <row r="327" spans="52:53" x14ac:dyDescent="0.4">
      <c r="AZ327" s="91"/>
      <c r="BA327" s="91"/>
    </row>
    <row r="328" spans="52:53" x14ac:dyDescent="0.4">
      <c r="AZ328" s="91"/>
      <c r="BA328" s="91"/>
    </row>
    <row r="329" spans="52:53" x14ac:dyDescent="0.4">
      <c r="AZ329" s="91"/>
      <c r="BA329" s="91"/>
    </row>
    <row r="330" spans="52:53" x14ac:dyDescent="0.4">
      <c r="AZ330" s="91"/>
      <c r="BA330" s="91"/>
    </row>
    <row r="331" spans="52:53" x14ac:dyDescent="0.4">
      <c r="AZ331" s="91"/>
      <c r="BA331" s="91"/>
    </row>
    <row r="332" spans="52:53" x14ac:dyDescent="0.4">
      <c r="AZ332" s="91"/>
      <c r="BA332" s="91"/>
    </row>
    <row r="333" spans="52:53" x14ac:dyDescent="0.4">
      <c r="AZ333" s="91"/>
      <c r="BA333" s="91"/>
    </row>
    <row r="334" spans="52:53" x14ac:dyDescent="0.4">
      <c r="AZ334" s="91"/>
      <c r="BA334" s="91"/>
    </row>
    <row r="335" spans="52:53" x14ac:dyDescent="0.4">
      <c r="AZ335" s="91"/>
      <c r="BA335" s="91"/>
    </row>
    <row r="336" spans="52:53" x14ac:dyDescent="0.4">
      <c r="AZ336" s="91"/>
      <c r="BA336" s="91"/>
    </row>
    <row r="337" spans="52:53" x14ac:dyDescent="0.4">
      <c r="AZ337" s="91"/>
      <c r="BA337" s="91"/>
    </row>
    <row r="338" spans="52:53" x14ac:dyDescent="0.4">
      <c r="AZ338" s="91"/>
      <c r="BA338" s="91"/>
    </row>
    <row r="339" spans="52:53" x14ac:dyDescent="0.4">
      <c r="AZ339" s="91"/>
      <c r="BA339" s="91"/>
    </row>
    <row r="340" spans="52:53" x14ac:dyDescent="0.4">
      <c r="AZ340" s="91"/>
      <c r="BA340" s="91"/>
    </row>
    <row r="341" spans="52:53" x14ac:dyDescent="0.4">
      <c r="AZ341" s="91"/>
      <c r="BA341" s="91"/>
    </row>
    <row r="342" spans="52:53" x14ac:dyDescent="0.4">
      <c r="AZ342" s="91"/>
      <c r="BA342" s="91"/>
    </row>
    <row r="343" spans="52:53" x14ac:dyDescent="0.4">
      <c r="AZ343" s="91"/>
      <c r="BA343" s="91"/>
    </row>
    <row r="344" spans="52:53" x14ac:dyDescent="0.4">
      <c r="AZ344" s="91"/>
      <c r="BA344" s="91"/>
    </row>
    <row r="345" spans="52:53" x14ac:dyDescent="0.4">
      <c r="AZ345" s="91"/>
      <c r="BA345" s="91"/>
    </row>
    <row r="346" spans="52:53" x14ac:dyDescent="0.4">
      <c r="AZ346" s="91"/>
      <c r="BA346" s="91"/>
    </row>
    <row r="347" spans="52:53" x14ac:dyDescent="0.4">
      <c r="AZ347" s="91"/>
      <c r="BA347" s="91"/>
    </row>
    <row r="348" spans="52:53" x14ac:dyDescent="0.4">
      <c r="AZ348" s="91"/>
      <c r="BA348" s="91"/>
    </row>
    <row r="349" spans="52:53" x14ac:dyDescent="0.4">
      <c r="AZ349" s="91"/>
      <c r="BA349" s="91"/>
    </row>
    <row r="350" spans="52:53" x14ac:dyDescent="0.4">
      <c r="AZ350" s="91"/>
      <c r="BA350" s="91"/>
    </row>
    <row r="351" spans="52:53" x14ac:dyDescent="0.4">
      <c r="AZ351" s="91"/>
      <c r="BA351" s="91"/>
    </row>
    <row r="352" spans="52:53" x14ac:dyDescent="0.4">
      <c r="AZ352" s="91"/>
      <c r="BA352" s="91"/>
    </row>
    <row r="353" spans="52:53" x14ac:dyDescent="0.4">
      <c r="AZ353" s="91"/>
      <c r="BA353" s="91"/>
    </row>
    <row r="354" spans="52:53" x14ac:dyDescent="0.4">
      <c r="AZ354" s="91"/>
      <c r="BA354" s="91"/>
    </row>
    <row r="355" spans="52:53" x14ac:dyDescent="0.4">
      <c r="AZ355" s="91"/>
      <c r="BA355" s="91"/>
    </row>
    <row r="356" spans="52:53" x14ac:dyDescent="0.4">
      <c r="AZ356" s="91"/>
      <c r="BA356" s="91"/>
    </row>
    <row r="357" spans="52:53" x14ac:dyDescent="0.4">
      <c r="AZ357" s="91"/>
      <c r="BA357" s="91"/>
    </row>
    <row r="358" spans="52:53" x14ac:dyDescent="0.4">
      <c r="AZ358" s="91"/>
      <c r="BA358" s="91"/>
    </row>
    <row r="359" spans="52:53" x14ac:dyDescent="0.4">
      <c r="AZ359" s="91"/>
      <c r="BA359" s="91"/>
    </row>
    <row r="360" spans="52:53" x14ac:dyDescent="0.4">
      <c r="AZ360" s="91"/>
      <c r="BA360" s="91"/>
    </row>
    <row r="361" spans="52:53" x14ac:dyDescent="0.4">
      <c r="AZ361" s="91"/>
      <c r="BA361" s="91"/>
    </row>
    <row r="362" spans="52:53" x14ac:dyDescent="0.4">
      <c r="AZ362" s="91"/>
      <c r="BA362" s="91"/>
    </row>
    <row r="363" spans="52:53" x14ac:dyDescent="0.4">
      <c r="AZ363" s="91"/>
      <c r="BA363" s="91"/>
    </row>
    <row r="364" spans="52:53" x14ac:dyDescent="0.4">
      <c r="AZ364" s="91"/>
      <c r="BA364" s="91"/>
    </row>
    <row r="365" spans="52:53" x14ac:dyDescent="0.4">
      <c r="AZ365" s="91"/>
      <c r="BA365" s="91"/>
    </row>
    <row r="366" spans="52:53" x14ac:dyDescent="0.4">
      <c r="AZ366" s="91"/>
      <c r="BA366" s="91"/>
    </row>
    <row r="367" spans="52:53" x14ac:dyDescent="0.4">
      <c r="AZ367" s="91"/>
      <c r="BA367" s="91"/>
    </row>
    <row r="368" spans="52:53" x14ac:dyDescent="0.4">
      <c r="AZ368" s="91"/>
      <c r="BA368" s="91"/>
    </row>
    <row r="369" spans="52:53" x14ac:dyDescent="0.4">
      <c r="AZ369" s="91"/>
      <c r="BA369" s="91"/>
    </row>
    <row r="370" spans="52:53" x14ac:dyDescent="0.4">
      <c r="AZ370" s="91"/>
      <c r="BA370" s="91"/>
    </row>
    <row r="371" spans="52:53" x14ac:dyDescent="0.4">
      <c r="AZ371" s="91"/>
      <c r="BA371" s="91"/>
    </row>
    <row r="372" spans="52:53" x14ac:dyDescent="0.4">
      <c r="AZ372" s="91"/>
      <c r="BA372" s="91"/>
    </row>
    <row r="373" spans="52:53" x14ac:dyDescent="0.4">
      <c r="AZ373" s="91"/>
      <c r="BA373" s="91"/>
    </row>
    <row r="374" spans="52:53" x14ac:dyDescent="0.4">
      <c r="AZ374" s="91"/>
      <c r="BA374" s="91"/>
    </row>
    <row r="375" spans="52:53" x14ac:dyDescent="0.4">
      <c r="AZ375" s="91"/>
      <c r="BA375" s="91"/>
    </row>
    <row r="376" spans="52:53" x14ac:dyDescent="0.4">
      <c r="AZ376" s="91"/>
      <c r="BA376" s="91"/>
    </row>
    <row r="377" spans="52:53" x14ac:dyDescent="0.4">
      <c r="AZ377" s="91"/>
      <c r="BA377" s="91"/>
    </row>
    <row r="378" spans="52:53" x14ac:dyDescent="0.4">
      <c r="AZ378" s="91"/>
      <c r="BA378" s="91"/>
    </row>
    <row r="379" spans="52:53" x14ac:dyDescent="0.4">
      <c r="AZ379" s="91"/>
      <c r="BA379" s="91"/>
    </row>
    <row r="380" spans="52:53" x14ac:dyDescent="0.4">
      <c r="AZ380" s="91"/>
      <c r="BA380" s="91"/>
    </row>
    <row r="381" spans="52:53" x14ac:dyDescent="0.4">
      <c r="AZ381" s="91"/>
      <c r="BA381" s="91"/>
    </row>
    <row r="382" spans="52:53" x14ac:dyDescent="0.4">
      <c r="AZ382" s="91"/>
      <c r="BA382" s="91"/>
    </row>
    <row r="383" spans="52:53" x14ac:dyDescent="0.4">
      <c r="AZ383" s="91"/>
      <c r="BA383" s="91"/>
    </row>
    <row r="384" spans="52:53" x14ac:dyDescent="0.4">
      <c r="AZ384" s="91"/>
      <c r="BA384" s="91"/>
    </row>
    <row r="385" spans="52:53" x14ac:dyDescent="0.4">
      <c r="AZ385" s="91"/>
      <c r="BA385" s="91"/>
    </row>
    <row r="386" spans="52:53" x14ac:dyDescent="0.4">
      <c r="AZ386" s="91"/>
      <c r="BA386" s="91"/>
    </row>
    <row r="387" spans="52:53" x14ac:dyDescent="0.4">
      <c r="AZ387" s="91"/>
      <c r="BA387" s="91"/>
    </row>
    <row r="388" spans="52:53" x14ac:dyDescent="0.4">
      <c r="AZ388" s="91"/>
      <c r="BA388" s="91"/>
    </row>
    <row r="389" spans="52:53" x14ac:dyDescent="0.4">
      <c r="AZ389" s="91"/>
      <c r="BA389" s="91"/>
    </row>
    <row r="390" spans="52:53" x14ac:dyDescent="0.4">
      <c r="AZ390" s="91"/>
      <c r="BA390" s="91"/>
    </row>
    <row r="391" spans="52:53" x14ac:dyDescent="0.4">
      <c r="AZ391" s="91"/>
      <c r="BA391" s="91"/>
    </row>
    <row r="392" spans="52:53" x14ac:dyDescent="0.4">
      <c r="AZ392" s="91"/>
      <c r="BA392" s="91"/>
    </row>
    <row r="393" spans="52:53" x14ac:dyDescent="0.4">
      <c r="AZ393" s="91"/>
      <c r="BA393" s="91"/>
    </row>
    <row r="394" spans="52:53" x14ac:dyDescent="0.4">
      <c r="AZ394" s="91"/>
      <c r="BA394" s="91"/>
    </row>
    <row r="395" spans="52:53" x14ac:dyDescent="0.4">
      <c r="AZ395" s="91"/>
      <c r="BA395" s="91"/>
    </row>
    <row r="396" spans="52:53" x14ac:dyDescent="0.4">
      <c r="AZ396" s="91"/>
      <c r="BA396" s="91"/>
    </row>
    <row r="397" spans="52:53" x14ac:dyDescent="0.4">
      <c r="AZ397" s="91"/>
      <c r="BA397" s="91"/>
    </row>
    <row r="398" spans="52:53" x14ac:dyDescent="0.4">
      <c r="AZ398" s="91"/>
      <c r="BA398" s="91"/>
    </row>
    <row r="399" spans="52:53" x14ac:dyDescent="0.4">
      <c r="AZ399" s="91"/>
      <c r="BA399" s="91"/>
    </row>
    <row r="400" spans="52:53" x14ac:dyDescent="0.4">
      <c r="AZ400" s="91"/>
      <c r="BA400" s="91"/>
    </row>
    <row r="401" spans="52:53" x14ac:dyDescent="0.4">
      <c r="AZ401" s="91"/>
      <c r="BA401" s="91"/>
    </row>
    <row r="402" spans="52:53" x14ac:dyDescent="0.4">
      <c r="AZ402" s="91"/>
      <c r="BA402" s="91"/>
    </row>
    <row r="403" spans="52:53" x14ac:dyDescent="0.4">
      <c r="AZ403" s="91"/>
      <c r="BA403" s="91"/>
    </row>
    <row r="404" spans="52:53" x14ac:dyDescent="0.4">
      <c r="AZ404" s="91"/>
      <c r="BA404" s="91"/>
    </row>
    <row r="405" spans="52:53" x14ac:dyDescent="0.4">
      <c r="AZ405" s="91"/>
      <c r="BA405" s="91"/>
    </row>
    <row r="406" spans="52:53" x14ac:dyDescent="0.4">
      <c r="AZ406" s="91"/>
      <c r="BA406" s="91"/>
    </row>
    <row r="407" spans="52:53" x14ac:dyDescent="0.4">
      <c r="AZ407" s="91"/>
      <c r="BA407" s="91"/>
    </row>
    <row r="408" spans="52:53" x14ac:dyDescent="0.4">
      <c r="AZ408" s="91"/>
      <c r="BA408" s="91"/>
    </row>
    <row r="409" spans="52:53" x14ac:dyDescent="0.4">
      <c r="AZ409" s="91"/>
      <c r="BA409" s="91"/>
    </row>
    <row r="410" spans="52:53" x14ac:dyDescent="0.4">
      <c r="AZ410" s="91"/>
      <c r="BA410" s="91"/>
    </row>
    <row r="411" spans="52:53" x14ac:dyDescent="0.4">
      <c r="AZ411" s="91"/>
      <c r="BA411" s="91"/>
    </row>
    <row r="412" spans="52:53" x14ac:dyDescent="0.4">
      <c r="AZ412" s="91"/>
      <c r="BA412" s="91"/>
    </row>
    <row r="413" spans="52:53" x14ac:dyDescent="0.4">
      <c r="AZ413" s="91"/>
      <c r="BA413" s="91"/>
    </row>
    <row r="414" spans="52:53" x14ac:dyDescent="0.4">
      <c r="AZ414" s="91"/>
      <c r="BA414" s="91"/>
    </row>
    <row r="415" spans="52:53" x14ac:dyDescent="0.4">
      <c r="AZ415" s="91"/>
      <c r="BA415" s="91"/>
    </row>
    <row r="416" spans="52:53" x14ac:dyDescent="0.4">
      <c r="AZ416" s="91"/>
      <c r="BA416" s="91"/>
    </row>
    <row r="417" spans="52:53" x14ac:dyDescent="0.4">
      <c r="AZ417" s="91"/>
      <c r="BA417" s="91"/>
    </row>
    <row r="418" spans="52:53" x14ac:dyDescent="0.4">
      <c r="AZ418" s="91"/>
      <c r="BA418" s="91"/>
    </row>
    <row r="419" spans="52:53" x14ac:dyDescent="0.4">
      <c r="AZ419" s="91"/>
      <c r="BA419" s="91"/>
    </row>
    <row r="420" spans="52:53" x14ac:dyDescent="0.4">
      <c r="AZ420" s="91"/>
      <c r="BA420" s="91"/>
    </row>
    <row r="421" spans="52:53" x14ac:dyDescent="0.4">
      <c r="AZ421" s="91"/>
      <c r="BA421" s="91"/>
    </row>
    <row r="422" spans="52:53" x14ac:dyDescent="0.4">
      <c r="AZ422" s="91"/>
      <c r="BA422" s="91"/>
    </row>
    <row r="423" spans="52:53" x14ac:dyDescent="0.4">
      <c r="AZ423" s="91"/>
      <c r="BA423" s="91"/>
    </row>
    <row r="424" spans="52:53" x14ac:dyDescent="0.4">
      <c r="AZ424" s="91"/>
      <c r="BA424" s="91"/>
    </row>
    <row r="425" spans="52:53" x14ac:dyDescent="0.4">
      <c r="AZ425" s="91"/>
      <c r="BA425" s="91"/>
    </row>
    <row r="426" spans="52:53" x14ac:dyDescent="0.4">
      <c r="AZ426" s="91"/>
      <c r="BA426" s="91"/>
    </row>
    <row r="427" spans="52:53" x14ac:dyDescent="0.4">
      <c r="AZ427" s="91"/>
      <c r="BA427" s="91"/>
    </row>
    <row r="428" spans="52:53" x14ac:dyDescent="0.4">
      <c r="AZ428" s="91"/>
      <c r="BA428" s="91"/>
    </row>
    <row r="429" spans="52:53" x14ac:dyDescent="0.4">
      <c r="AZ429" s="91"/>
      <c r="BA429" s="91"/>
    </row>
    <row r="430" spans="52:53" x14ac:dyDescent="0.4">
      <c r="AZ430" s="91"/>
      <c r="BA430" s="91"/>
    </row>
    <row r="431" spans="52:53" x14ac:dyDescent="0.4">
      <c r="AZ431" s="91"/>
      <c r="BA431" s="91"/>
    </row>
    <row r="432" spans="52:53" x14ac:dyDescent="0.4">
      <c r="AZ432" s="91"/>
      <c r="BA432" s="91"/>
    </row>
    <row r="433" spans="52:53" x14ac:dyDescent="0.4">
      <c r="AZ433" s="91"/>
      <c r="BA433" s="91"/>
    </row>
    <row r="434" spans="52:53" x14ac:dyDescent="0.4">
      <c r="AZ434" s="91"/>
      <c r="BA434" s="91"/>
    </row>
    <row r="435" spans="52:53" x14ac:dyDescent="0.4">
      <c r="AZ435" s="91"/>
      <c r="BA435" s="91"/>
    </row>
    <row r="436" spans="52:53" x14ac:dyDescent="0.4">
      <c r="AZ436" s="91"/>
      <c r="BA436" s="91"/>
    </row>
    <row r="437" spans="52:53" x14ac:dyDescent="0.4">
      <c r="AZ437" s="91"/>
      <c r="BA437" s="91"/>
    </row>
    <row r="438" spans="52:53" x14ac:dyDescent="0.4">
      <c r="AZ438" s="91"/>
      <c r="BA438" s="91"/>
    </row>
    <row r="439" spans="52:53" x14ac:dyDescent="0.4">
      <c r="AZ439" s="91"/>
      <c r="BA439" s="91"/>
    </row>
    <row r="440" spans="52:53" x14ac:dyDescent="0.4">
      <c r="AZ440" s="91"/>
      <c r="BA440" s="91"/>
    </row>
    <row r="441" spans="52:53" x14ac:dyDescent="0.4">
      <c r="AZ441" s="91"/>
      <c r="BA441" s="91"/>
    </row>
    <row r="442" spans="52:53" x14ac:dyDescent="0.4">
      <c r="AZ442" s="91"/>
      <c r="BA442" s="91"/>
    </row>
    <row r="443" spans="52:53" x14ac:dyDescent="0.4">
      <c r="AZ443" s="91"/>
      <c r="BA443" s="91"/>
    </row>
    <row r="444" spans="52:53" x14ac:dyDescent="0.4">
      <c r="AZ444" s="91"/>
      <c r="BA444" s="91"/>
    </row>
    <row r="445" spans="52:53" x14ac:dyDescent="0.4">
      <c r="AZ445" s="91"/>
      <c r="BA445" s="91"/>
    </row>
    <row r="446" spans="52:53" x14ac:dyDescent="0.4">
      <c r="AZ446" s="91"/>
      <c r="BA446" s="91"/>
    </row>
    <row r="447" spans="52:53" x14ac:dyDescent="0.4">
      <c r="AZ447" s="91"/>
      <c r="BA447" s="91"/>
    </row>
    <row r="448" spans="52:53" x14ac:dyDescent="0.4">
      <c r="AZ448" s="91"/>
      <c r="BA448" s="91"/>
    </row>
    <row r="449" spans="52:53" x14ac:dyDescent="0.4">
      <c r="AZ449" s="91"/>
      <c r="BA449" s="91"/>
    </row>
    <row r="450" spans="52:53" x14ac:dyDescent="0.4">
      <c r="AZ450" s="91"/>
      <c r="BA450" s="91"/>
    </row>
    <row r="451" spans="52:53" x14ac:dyDescent="0.4">
      <c r="AZ451" s="91"/>
      <c r="BA451" s="91"/>
    </row>
    <row r="452" spans="52:53" x14ac:dyDescent="0.4">
      <c r="AZ452" s="91"/>
      <c r="BA452" s="91"/>
    </row>
    <row r="453" spans="52:53" x14ac:dyDescent="0.4">
      <c r="AZ453" s="91"/>
      <c r="BA453" s="91"/>
    </row>
    <row r="454" spans="52:53" x14ac:dyDescent="0.4">
      <c r="AZ454" s="91"/>
      <c r="BA454" s="91"/>
    </row>
    <row r="455" spans="52:53" x14ac:dyDescent="0.4">
      <c r="AZ455" s="91"/>
      <c r="BA455" s="91"/>
    </row>
    <row r="456" spans="52:53" x14ac:dyDescent="0.4">
      <c r="AZ456" s="91"/>
      <c r="BA456" s="91"/>
    </row>
    <row r="457" spans="52:53" x14ac:dyDescent="0.4">
      <c r="AZ457" s="91"/>
      <c r="BA457" s="91"/>
    </row>
    <row r="458" spans="52:53" x14ac:dyDescent="0.4">
      <c r="AZ458" s="91"/>
      <c r="BA458" s="91"/>
    </row>
    <row r="459" spans="52:53" x14ac:dyDescent="0.4">
      <c r="AZ459" s="91"/>
      <c r="BA459" s="91"/>
    </row>
    <row r="460" spans="52:53" x14ac:dyDescent="0.4">
      <c r="AZ460" s="91"/>
      <c r="BA460" s="91"/>
    </row>
    <row r="461" spans="52:53" x14ac:dyDescent="0.4">
      <c r="AZ461" s="91"/>
      <c r="BA461" s="91"/>
    </row>
    <row r="462" spans="52:53" x14ac:dyDescent="0.4">
      <c r="AZ462" s="91"/>
      <c r="BA462" s="91"/>
    </row>
    <row r="463" spans="52:53" x14ac:dyDescent="0.4">
      <c r="AZ463" s="91"/>
      <c r="BA463" s="91"/>
    </row>
    <row r="464" spans="52:53" x14ac:dyDescent="0.4">
      <c r="AZ464" s="91"/>
      <c r="BA464" s="91"/>
    </row>
    <row r="465" spans="52:53" x14ac:dyDescent="0.4">
      <c r="AZ465" s="91"/>
      <c r="BA465" s="91"/>
    </row>
    <row r="466" spans="52:53" x14ac:dyDescent="0.4">
      <c r="AZ466" s="91"/>
      <c r="BA466" s="91"/>
    </row>
    <row r="467" spans="52:53" x14ac:dyDescent="0.4">
      <c r="AZ467" s="91"/>
      <c r="BA467" s="91"/>
    </row>
    <row r="468" spans="52:53" x14ac:dyDescent="0.4">
      <c r="AZ468" s="91"/>
      <c r="BA468" s="91"/>
    </row>
    <row r="469" spans="52:53" x14ac:dyDescent="0.4">
      <c r="AZ469" s="91"/>
      <c r="BA469" s="91"/>
    </row>
    <row r="470" spans="52:53" x14ac:dyDescent="0.4">
      <c r="AZ470" s="91"/>
      <c r="BA470" s="91"/>
    </row>
    <row r="471" spans="52:53" x14ac:dyDescent="0.4">
      <c r="AZ471" s="91"/>
      <c r="BA471" s="91"/>
    </row>
    <row r="472" spans="52:53" x14ac:dyDescent="0.4">
      <c r="AZ472" s="91"/>
      <c r="BA472" s="91"/>
    </row>
    <row r="473" spans="52:53" x14ac:dyDescent="0.4">
      <c r="AZ473" s="91"/>
      <c r="BA473" s="91"/>
    </row>
    <row r="474" spans="52:53" x14ac:dyDescent="0.4">
      <c r="AZ474" s="91"/>
      <c r="BA474" s="91"/>
    </row>
    <row r="475" spans="52:53" x14ac:dyDescent="0.4">
      <c r="AZ475" s="91"/>
      <c r="BA475" s="91"/>
    </row>
  </sheetData>
  <sheetProtection password="E96A" sheet="1" objects="1" scenarios="1" selectLockedCells="1"/>
  <mergeCells count="19">
    <mergeCell ref="H31:K31"/>
    <mergeCell ref="H32:K32"/>
    <mergeCell ref="H33:K33"/>
    <mergeCell ref="H34:K34"/>
    <mergeCell ref="CN2:CS2"/>
    <mergeCell ref="CV2:DB2"/>
    <mergeCell ref="H2:M2"/>
    <mergeCell ref="T2:Z2"/>
    <mergeCell ref="C1:H1"/>
    <mergeCell ref="BD2:BH2"/>
    <mergeCell ref="AC2:AI2"/>
    <mergeCell ref="AL2:AR2"/>
    <mergeCell ref="AU2:BA2"/>
    <mergeCell ref="BM2:BS2"/>
    <mergeCell ref="BV2:CB2"/>
    <mergeCell ref="CE2:CK2"/>
    <mergeCell ref="O2:O3"/>
    <mergeCell ref="P2:P3"/>
    <mergeCell ref="Q2:Q3"/>
  </mergeCells>
  <conditionalFormatting sqref="AB4:AB28">
    <cfRule type="cellIs" dxfId="97" priority="169" operator="greaterThanOrEqual">
      <formula>1501</formula>
    </cfRule>
    <cfRule type="cellIs" dxfId="96" priority="170" operator="between">
      <formula>1300</formula>
      <formula>1500</formula>
    </cfRule>
    <cfRule type="cellIs" dxfId="95" priority="171" operator="lessThanOrEqual">
      <formula>1299</formula>
    </cfRule>
  </conditionalFormatting>
  <conditionalFormatting sqref="AK4:AK28">
    <cfRule type="cellIs" dxfId="94" priority="166" operator="greaterThanOrEqual">
      <formula>1501</formula>
    </cfRule>
    <cfRule type="cellIs" dxfId="93" priority="167" operator="between">
      <formula>1300</formula>
      <formula>1500</formula>
    </cfRule>
    <cfRule type="cellIs" dxfId="92" priority="168" operator="lessThanOrEqual">
      <formula>1299</formula>
    </cfRule>
  </conditionalFormatting>
  <conditionalFormatting sqref="AT4:AT28">
    <cfRule type="cellIs" dxfId="91" priority="163" operator="greaterThanOrEqual">
      <formula>1501</formula>
    </cfRule>
    <cfRule type="cellIs" dxfId="90" priority="164" operator="between">
      <formula>1300</formula>
      <formula>1500</formula>
    </cfRule>
    <cfRule type="cellIs" dxfId="89" priority="165" operator="lessThanOrEqual">
      <formula>1299</formula>
    </cfRule>
  </conditionalFormatting>
  <conditionalFormatting sqref="BL4:BL28">
    <cfRule type="cellIs" dxfId="88" priority="154" operator="greaterThanOrEqual">
      <formula>1501</formula>
    </cfRule>
    <cfRule type="cellIs" dxfId="87" priority="155" operator="between">
      <formula>1300</formula>
      <formula>1500</formula>
    </cfRule>
    <cfRule type="cellIs" dxfId="86" priority="156" operator="lessThanOrEqual">
      <formula>1299</formula>
    </cfRule>
  </conditionalFormatting>
  <conditionalFormatting sqref="BU4:BU28">
    <cfRule type="cellIs" dxfId="85" priority="151" operator="greaterThanOrEqual">
      <formula>1501</formula>
    </cfRule>
    <cfRule type="cellIs" dxfId="84" priority="152" operator="between">
      <formula>1300</formula>
      <formula>1500</formula>
    </cfRule>
    <cfRule type="cellIs" dxfId="83" priority="153" operator="lessThanOrEqual">
      <formula>1299</formula>
    </cfRule>
  </conditionalFormatting>
  <conditionalFormatting sqref="CD4:CD28">
    <cfRule type="cellIs" dxfId="82" priority="148" operator="greaterThanOrEqual">
      <formula>1501</formula>
    </cfRule>
    <cfRule type="cellIs" dxfId="81" priority="149" operator="between">
      <formula>1300</formula>
      <formula>1500</formula>
    </cfRule>
    <cfRule type="cellIs" dxfId="80" priority="150" operator="lessThanOrEqual">
      <formula>1299</formula>
    </cfRule>
  </conditionalFormatting>
  <conditionalFormatting sqref="CM4:CM28">
    <cfRule type="cellIs" dxfId="79" priority="142" operator="greaterThanOrEqual">
      <formula>1501</formula>
    </cfRule>
    <cfRule type="cellIs" dxfId="78" priority="143" operator="between">
      <formula>1300</formula>
      <formula>1500</formula>
    </cfRule>
    <cfRule type="cellIs" dxfId="77" priority="144" operator="lessThanOrEqual">
      <formula>1299</formula>
    </cfRule>
  </conditionalFormatting>
  <conditionalFormatting sqref="CU4:CU28">
    <cfRule type="cellIs" dxfId="76" priority="139" operator="greaterThanOrEqual">
      <formula>1501</formula>
    </cfRule>
    <cfRule type="cellIs" dxfId="75" priority="140" operator="between">
      <formula>1300</formula>
      <formula>1500</formula>
    </cfRule>
    <cfRule type="cellIs" dxfId="74" priority="141" operator="lessThanOrEqual">
      <formula>1299</formula>
    </cfRule>
  </conditionalFormatting>
  <conditionalFormatting sqref="Y4:Y28">
    <cfRule type="cellIs" dxfId="73" priority="106" operator="between">
      <formula>1501</formula>
      <formula>2000</formula>
    </cfRule>
    <cfRule type="cellIs" dxfId="72" priority="107" operator="between">
      <formula>1300</formula>
      <formula>1500</formula>
    </cfRule>
    <cfRule type="cellIs" dxfId="71" priority="108" operator="between">
      <formula>10</formula>
      <formula>1299</formula>
    </cfRule>
  </conditionalFormatting>
  <conditionalFormatting sqref="L4:L28">
    <cfRule type="cellIs" dxfId="70" priority="103" operator="between">
      <formula>1901</formula>
      <formula>2600</formula>
    </cfRule>
    <cfRule type="cellIs" dxfId="69" priority="104" operator="between">
      <formula>1700</formula>
      <formula>1900</formula>
    </cfRule>
    <cfRule type="cellIs" dxfId="68" priority="105" operator="between">
      <formula>100</formula>
      <formula>1699</formula>
    </cfRule>
  </conditionalFormatting>
  <conditionalFormatting sqref="M4:M28">
    <cfRule type="cellIs" dxfId="67" priority="100" operator="between">
      <formula>500</formula>
      <formula>699</formula>
    </cfRule>
    <cfRule type="cellIs" dxfId="66" priority="101" operator="between">
      <formula>700</formula>
      <formula>800</formula>
    </cfRule>
    <cfRule type="cellIs" dxfId="65" priority="102" operator="between">
      <formula>801</formula>
      <formula>2000</formula>
    </cfRule>
  </conditionalFormatting>
  <conditionalFormatting sqref="Z4:Z28 AR4:AR27">
    <cfRule type="cellIs" dxfId="64" priority="97" operator="between">
      <formula>100</formula>
      <formula>599</formula>
    </cfRule>
    <cfRule type="cellIs" dxfId="63" priority="98" operator="between">
      <formula>600</formula>
      <formula>700</formula>
    </cfRule>
    <cfRule type="cellIs" dxfId="62" priority="99" operator="between">
      <formula>701</formula>
      <formula>1000</formula>
    </cfRule>
  </conditionalFormatting>
  <conditionalFormatting sqref="AH4:AH28">
    <cfRule type="cellIs" dxfId="61" priority="70" operator="between">
      <formula>1501</formula>
      <formula>2000</formula>
    </cfRule>
    <cfRule type="cellIs" dxfId="60" priority="71" operator="between">
      <formula>1300</formula>
      <formula>1500</formula>
    </cfRule>
    <cfRule type="cellIs" dxfId="59" priority="72" operator="between">
      <formula>10</formula>
      <formula>1299</formula>
    </cfRule>
  </conditionalFormatting>
  <conditionalFormatting sqref="AI4:AI28">
    <cfRule type="cellIs" dxfId="58" priority="67" operator="between">
      <formula>100</formula>
      <formula>599</formula>
    </cfRule>
    <cfRule type="cellIs" dxfId="57" priority="68" operator="between">
      <formula>600</formula>
      <formula>700</formula>
    </cfRule>
    <cfRule type="cellIs" dxfId="56" priority="69" operator="between">
      <formula>701</formula>
      <formula>1000</formula>
    </cfRule>
  </conditionalFormatting>
  <conditionalFormatting sqref="AQ4:AQ28">
    <cfRule type="cellIs" dxfId="55" priority="64" operator="between">
      <formula>1501</formula>
      <formula>2000</formula>
    </cfRule>
    <cfRule type="cellIs" dxfId="54" priority="65" operator="between">
      <formula>1300</formula>
      <formula>1500</formula>
    </cfRule>
    <cfRule type="cellIs" dxfId="53" priority="66" operator="between">
      <formula>10</formula>
      <formula>1299</formula>
    </cfRule>
  </conditionalFormatting>
  <conditionalFormatting sqref="AR28">
    <cfRule type="cellIs" dxfId="52" priority="61" operator="between">
      <formula>100</formula>
      <formula>599</formula>
    </cfRule>
    <cfRule type="cellIs" dxfId="51" priority="62" operator="between">
      <formula>600</formula>
      <formula>700</formula>
    </cfRule>
    <cfRule type="cellIs" dxfId="50" priority="63" operator="between">
      <formula>701</formula>
      <formula>1000</formula>
    </cfRule>
  </conditionalFormatting>
  <conditionalFormatting sqref="AZ4:AZ28">
    <cfRule type="cellIs" dxfId="49" priority="58" operator="between">
      <formula>1501</formula>
      <formula>2000</formula>
    </cfRule>
    <cfRule type="cellIs" dxfId="48" priority="59" operator="between">
      <formula>1300</formula>
      <formula>1500</formula>
    </cfRule>
    <cfRule type="cellIs" dxfId="47" priority="60" operator="between">
      <formula>10</formula>
      <formula>1299</formula>
    </cfRule>
  </conditionalFormatting>
  <conditionalFormatting sqref="BA4:BA28">
    <cfRule type="cellIs" dxfId="46" priority="55" operator="between">
      <formula>100</formula>
      <formula>599</formula>
    </cfRule>
    <cfRule type="cellIs" dxfId="45" priority="56" operator="between">
      <formula>600</formula>
      <formula>700</formula>
    </cfRule>
    <cfRule type="cellIs" dxfId="44" priority="57" operator="between">
      <formula>701</formula>
      <formula>1000</formula>
    </cfRule>
  </conditionalFormatting>
  <conditionalFormatting sqref="BI4:BI28">
    <cfRule type="cellIs" dxfId="43" priority="52" operator="between">
      <formula>1501</formula>
      <formula>2000</formula>
    </cfRule>
    <cfRule type="cellIs" dxfId="42" priority="53" operator="between">
      <formula>1300</formula>
      <formula>1500</formula>
    </cfRule>
    <cfRule type="cellIs" dxfId="41" priority="54" operator="between">
      <formula>10</formula>
      <formula>1299</formula>
    </cfRule>
  </conditionalFormatting>
  <conditionalFormatting sqref="BJ4:BJ28">
    <cfRule type="cellIs" dxfId="40" priority="49" operator="between">
      <formula>100</formula>
      <formula>599</formula>
    </cfRule>
    <cfRule type="cellIs" dxfId="39" priority="50" operator="between">
      <formula>600</formula>
      <formula>700</formula>
    </cfRule>
    <cfRule type="cellIs" dxfId="38" priority="51" operator="between">
      <formula>701</formula>
      <formula>1000</formula>
    </cfRule>
  </conditionalFormatting>
  <conditionalFormatting sqref="BR4:BR28">
    <cfRule type="cellIs" dxfId="37" priority="46" operator="between">
      <formula>1501</formula>
      <formula>2000</formula>
    </cfRule>
    <cfRule type="cellIs" dxfId="36" priority="47" operator="between">
      <formula>1300</formula>
      <formula>1500</formula>
    </cfRule>
    <cfRule type="cellIs" dxfId="35" priority="48" operator="between">
      <formula>10</formula>
      <formula>1299</formula>
    </cfRule>
  </conditionalFormatting>
  <conditionalFormatting sqref="BS4:BS28">
    <cfRule type="cellIs" dxfId="34" priority="43" operator="between">
      <formula>100</formula>
      <formula>599</formula>
    </cfRule>
    <cfRule type="cellIs" dxfId="33" priority="44" operator="between">
      <formula>600</formula>
      <formula>700</formula>
    </cfRule>
    <cfRule type="cellIs" dxfId="32" priority="45" operator="between">
      <formula>701</formula>
      <formula>1000</formula>
    </cfRule>
  </conditionalFormatting>
  <conditionalFormatting sqref="CA4:CA28">
    <cfRule type="cellIs" dxfId="31" priority="40" operator="between">
      <formula>1501</formula>
      <formula>2000</formula>
    </cfRule>
    <cfRule type="cellIs" dxfId="30" priority="41" operator="between">
      <formula>1300</formula>
      <formula>1500</formula>
    </cfRule>
    <cfRule type="cellIs" dxfId="29" priority="42" operator="between">
      <formula>10</formula>
      <formula>1299</formula>
    </cfRule>
  </conditionalFormatting>
  <conditionalFormatting sqref="CB4:CB28">
    <cfRule type="cellIs" dxfId="28" priority="37" operator="between">
      <formula>100</formula>
      <formula>599</formula>
    </cfRule>
    <cfRule type="cellIs" dxfId="27" priority="38" operator="between">
      <formula>600</formula>
      <formula>700</formula>
    </cfRule>
    <cfRule type="cellIs" dxfId="26" priority="39" operator="between">
      <formula>701</formula>
      <formula>1000</formula>
    </cfRule>
  </conditionalFormatting>
  <conditionalFormatting sqref="DA4:DA28">
    <cfRule type="cellIs" dxfId="25" priority="22" operator="between">
      <formula>1501</formula>
      <formula>2000</formula>
    </cfRule>
    <cfRule type="cellIs" dxfId="24" priority="23" operator="between">
      <formula>1300</formula>
      <formula>1500</formula>
    </cfRule>
    <cfRule type="cellIs" dxfId="23" priority="24" operator="between">
      <formula>10</formula>
      <formula>1299</formula>
    </cfRule>
  </conditionalFormatting>
  <conditionalFormatting sqref="DB4:DB28">
    <cfRule type="cellIs" dxfId="22" priority="19" operator="between">
      <formula>100</formula>
      <formula>599</formula>
    </cfRule>
    <cfRule type="cellIs" dxfId="21" priority="20" operator="between">
      <formula>600</formula>
      <formula>700</formula>
    </cfRule>
    <cfRule type="cellIs" dxfId="20" priority="21" operator="between">
      <formula>701</formula>
      <formula>1000</formula>
    </cfRule>
  </conditionalFormatting>
  <conditionalFormatting sqref="CJ4:CJ28">
    <cfRule type="cellIs" dxfId="19" priority="34" operator="between">
      <formula>1501</formula>
      <formula>2000</formula>
    </cfRule>
    <cfRule type="cellIs" dxfId="18" priority="35" operator="between">
      <formula>1300</formula>
      <formula>1500</formula>
    </cfRule>
    <cfRule type="cellIs" dxfId="17" priority="36" operator="between">
      <formula>10</formula>
      <formula>1299</formula>
    </cfRule>
  </conditionalFormatting>
  <conditionalFormatting sqref="CK4:CK28">
    <cfRule type="cellIs" dxfId="16" priority="31" operator="between">
      <formula>100</formula>
      <formula>599</formula>
    </cfRule>
    <cfRule type="cellIs" dxfId="15" priority="32" operator="between">
      <formula>600</formula>
      <formula>700</formula>
    </cfRule>
    <cfRule type="cellIs" dxfId="14" priority="33" operator="between">
      <formula>701</formula>
      <formula>1000</formula>
    </cfRule>
  </conditionalFormatting>
  <conditionalFormatting sqref="CR4:CR28">
    <cfRule type="cellIs" dxfId="13" priority="28" operator="between">
      <formula>1501</formula>
      <formula>2000</formula>
    </cfRule>
    <cfRule type="cellIs" dxfId="12" priority="29" operator="between">
      <formula>1300</formula>
      <formula>1500</formula>
    </cfRule>
    <cfRule type="cellIs" dxfId="11" priority="30" operator="between">
      <formula>10</formula>
      <formula>1299</formula>
    </cfRule>
  </conditionalFormatting>
  <conditionalFormatting sqref="CS4:CS28">
    <cfRule type="cellIs" dxfId="10" priority="25" operator="between">
      <formula>100</formula>
      <formula>599</formula>
    </cfRule>
    <cfRule type="cellIs" dxfId="9" priority="26" operator="between">
      <formula>600</formula>
      <formula>700</formula>
    </cfRule>
    <cfRule type="cellIs" dxfId="8" priority="27" operator="between">
      <formula>701</formula>
      <formula>1000</formula>
    </cfRule>
  </conditionalFormatting>
  <conditionalFormatting sqref="O4:O21">
    <cfRule type="cellIs" dxfId="7" priority="16" operator="greaterThanOrEqual">
      <formula>1501</formula>
    </cfRule>
    <cfRule type="cellIs" dxfId="6" priority="17" operator="lessThanOrEqual">
      <formula>1299</formula>
    </cfRule>
    <cfRule type="cellIs" dxfId="5" priority="18" operator="between">
      <formula>1300</formula>
      <formula>1500</formula>
    </cfRule>
  </conditionalFormatting>
  <conditionalFormatting sqref="J4:J20">
    <cfRule type="cellIs" dxfId="4" priority="13" operator="lessThanOrEqual">
      <formula>1699</formula>
    </cfRule>
    <cfRule type="cellIs" dxfId="3" priority="14" operator="between">
      <formula>1700</formula>
      <formula>1900</formula>
    </cfRule>
    <cfRule type="cellIs" dxfId="2" priority="15" operator="greaterThan">
      <formula>1901</formula>
    </cfRule>
  </conditionalFormatting>
  <dataValidations count="5">
    <dataValidation type="list" errorStyle="warning" allowBlank="1" showInputMessage="1" showErrorMessage="1" error="U heeft geen keuze gemaakt" promptTitle="Kies groot of kriel" sqref="C4:C28">
      <formula1>$D$4:$D$6</formula1>
    </dataValidation>
    <dataValidation type="list" allowBlank="1" showInputMessage="1" showErrorMessage="1" errorTitle="kies een kleur" error="kies een kleur" sqref="CN22:CN28 CE22:CE28 BV22:BV28 T22:T28 AC22:AC28 AL22:AL28 AU22:AU28 BD22:BD28 BM22:BM28 CV22:CV28">
      <formula1>$D$36:$D$65</formula1>
    </dataValidation>
    <dataValidation type="list" allowBlank="1" showInputMessage="1" showErrorMessage="1" errorTitle="kies een variatëit" error="kies een variatëit" sqref="I4:I28 V4:V28 AE4:AE28 AN4:AN28 AW4:AW28 BF4:BF28 BO4:BO28 BX4:BX28 CG4:CG28 CO4:CO28 CX4:CX28">
      <formula1>$D$77:$D$80</formula1>
    </dataValidation>
    <dataValidation type="list" allowBlank="1" showInputMessage="1" showErrorMessage="1" errorTitle="kies een kleur" error="kies een kleur" sqref="T4:T21 AC4:AC21 AL4:AL21 AU4:AU21 BD4:BD21 BM4:BM21 BV4:BV21 CE4:CE21 CN4:CN21 CV4:CV21">
      <formula1>$D$36:$D$73</formula1>
    </dataValidation>
    <dataValidation type="list" allowBlank="1" showInputMessage="1" showErrorMessage="1" sqref="H4:H28">
      <formula1>$D$36:$D$73</formula1>
    </dataValidation>
  </dataValidations>
  <hyperlinks>
    <hyperlink ref="H34" r:id="rId1" display="ceesdeboer@hotmail.com"/>
  </hyperlinks>
  <pageMargins left="0.74803149606299213" right="0.74803149606299213" top="0.98425196850393704" bottom="0.98425196850393704" header="0.51181102362204722" footer="0.51181102362204722"/>
  <pageSetup paperSize="9" scale="47" orientation="landscape" horizontalDpi="4294967293" verticalDpi="4294967293" r:id="rId2"/>
  <headerFooter alignWithMargins="0"/>
  <ignoredErrors>
    <ignoredError sqref="Y28:Z28 DA28:DB28 CR28:CS28 CJ28:CK28 CA28:CB28 BR28:BS28 BI28:BJ28 AR28 AI4 AH5:AI17 AQ4:AR15 AZ4:BA17 BI4:BJ16 BR4:BS16 CA4:CB17 CJ4:CK17 CR4:CS17 DA4:DB17 Y4:Z17 L4:M10 M11:M17 AR16:AR17 AQ18:AR20 AQ16:AQ17 BI17 BR17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FX85"/>
  <sheetViews>
    <sheetView showGridLines="0" topLeftCell="A10" zoomScale="70" zoomScaleNormal="70" workbookViewId="0">
      <selection activeCell="DV7" sqref="DV7"/>
    </sheetView>
  </sheetViews>
  <sheetFormatPr defaultRowHeight="15.75" x14ac:dyDescent="0.25"/>
  <cols>
    <col min="1" max="1" width="9.140625" style="2"/>
    <col min="2" max="2" width="33.7109375" style="1" bestFit="1" customWidth="1"/>
    <col min="3" max="3" width="18.42578125" style="5" hidden="1" customWidth="1"/>
    <col min="4" max="4" width="19.7109375" style="5" hidden="1" customWidth="1"/>
    <col min="5" max="7" width="5.140625" style="3" hidden="1" customWidth="1"/>
    <col min="8" max="8" width="12" style="3" customWidth="1"/>
    <col min="9" max="9" width="13.5703125" style="3" bestFit="1" customWidth="1"/>
    <col min="10" max="10" width="2.7109375" style="9" customWidth="1"/>
    <col min="11" max="11" width="11.28515625" style="2" customWidth="1"/>
    <col min="12" max="12" width="10.140625" style="2" customWidth="1"/>
    <col min="13" max="15" width="13.5703125" style="4" hidden="1" customWidth="1"/>
    <col min="16" max="16" width="13.5703125" style="2" bestFit="1" customWidth="1"/>
    <col min="17" max="17" width="12.28515625" style="2" bestFit="1" customWidth="1"/>
    <col min="18" max="18" width="1.7109375" style="26" customWidth="1"/>
    <col min="19" max="19" width="9" style="2" bestFit="1" customWidth="1"/>
    <col min="20" max="20" width="15.42578125" style="2" customWidth="1"/>
    <col min="21" max="21" width="9.85546875" style="2" hidden="1" customWidth="1"/>
    <col min="22" max="22" width="12.7109375" style="2" hidden="1" customWidth="1"/>
    <col min="23" max="23" width="10.7109375" style="2" hidden="1" customWidth="1"/>
    <col min="24" max="24" width="7.28515625" style="2" bestFit="1" customWidth="1"/>
    <col min="25" max="25" width="12.28515625" style="2" bestFit="1" customWidth="1"/>
    <col min="26" max="26" width="1.7109375" style="26" customWidth="1"/>
    <col min="27" max="27" width="12.7109375" style="2" bestFit="1" customWidth="1"/>
    <col min="28" max="28" width="10.140625" style="2" bestFit="1" customWidth="1"/>
    <col min="29" max="30" width="9.85546875" style="2" hidden="1" customWidth="1"/>
    <col min="31" max="31" width="12.7109375" style="2" hidden="1" customWidth="1"/>
    <col min="32" max="32" width="8" style="2" bestFit="1" customWidth="1"/>
    <col min="33" max="33" width="13.42578125" style="2" bestFit="1" customWidth="1"/>
    <col min="34" max="34" width="2.7109375" style="26" customWidth="1"/>
    <col min="35" max="35" width="9.85546875" style="2" customWidth="1"/>
    <col min="36" max="36" width="12.7109375" style="2" bestFit="1" customWidth="1"/>
    <col min="37" max="37" width="8" style="2" hidden="1" customWidth="1"/>
    <col min="38" max="39" width="9.85546875" style="2" hidden="1" customWidth="1"/>
    <col min="40" max="40" width="12.7109375" style="2" bestFit="1" customWidth="1"/>
    <col min="41" max="41" width="13.42578125" style="2" bestFit="1" customWidth="1"/>
    <col min="42" max="42" width="2.7109375" style="26" customWidth="1"/>
    <col min="43" max="43" width="8.5703125" style="2" bestFit="1" customWidth="1"/>
    <col min="44" max="44" width="10.140625" style="2" bestFit="1" customWidth="1"/>
    <col min="45" max="45" width="12.7109375" style="2" hidden="1" customWidth="1"/>
    <col min="46" max="46" width="8" style="2" hidden="1" customWidth="1"/>
    <col min="47" max="48" width="9.85546875" style="2" hidden="1" customWidth="1"/>
    <col min="49" max="49" width="12.7109375" style="2" hidden="1" customWidth="1"/>
    <col min="50" max="50" width="8" style="2" hidden="1" customWidth="1"/>
    <col min="51" max="51" width="7.42578125" style="2" bestFit="1" customWidth="1"/>
    <col min="52" max="52" width="13.42578125" style="2" bestFit="1" customWidth="1"/>
    <col min="53" max="53" width="2.7109375" style="26" customWidth="1"/>
    <col min="54" max="54" width="8" style="2" customWidth="1"/>
    <col min="55" max="55" width="9.85546875" style="2" customWidth="1"/>
    <col min="56" max="56" width="9.85546875" style="2" hidden="1" customWidth="1"/>
    <col min="57" max="57" width="12.7109375" style="2" hidden="1" customWidth="1"/>
    <col min="58" max="58" width="8" style="2" hidden="1" customWidth="1"/>
    <col min="59" max="59" width="9.85546875" style="2" bestFit="1" customWidth="1"/>
    <col min="60" max="60" width="13.42578125" style="2" bestFit="1" customWidth="1"/>
    <col min="61" max="61" width="2.7109375" style="26" customWidth="1"/>
    <col min="62" max="62" width="12.7109375" style="2" bestFit="1" customWidth="1"/>
    <col min="63" max="63" width="10.140625" style="2" bestFit="1" customWidth="1"/>
    <col min="64" max="65" width="9.85546875" style="2" hidden="1" customWidth="1"/>
    <col min="66" max="66" width="12.7109375" style="2" hidden="1" customWidth="1"/>
    <col min="67" max="67" width="8" style="2" bestFit="1" customWidth="1"/>
    <col min="68" max="68" width="12.28515625" style="2" bestFit="1" customWidth="1"/>
    <col min="69" max="69" width="2.7109375" style="26" customWidth="1"/>
    <col min="70" max="70" width="9.85546875" style="2" customWidth="1"/>
    <col min="71" max="71" width="12.7109375" style="2" bestFit="1" customWidth="1"/>
    <col min="72" max="72" width="8" style="2" hidden="1" customWidth="1"/>
    <col min="73" max="74" width="9.85546875" style="2" hidden="1" customWidth="1"/>
    <col min="75" max="75" width="7.42578125" style="2" bestFit="1" customWidth="1"/>
    <col min="76" max="76" width="13.42578125" style="2" bestFit="1" customWidth="1"/>
    <col min="77" max="77" width="2.7109375" style="26" customWidth="1"/>
    <col min="78" max="78" width="8.5703125" style="2" bestFit="1" customWidth="1"/>
    <col min="79" max="79" width="10.140625" style="2" bestFit="1" customWidth="1"/>
    <col min="80" max="80" width="12.7109375" style="2" hidden="1" customWidth="1"/>
    <col min="81" max="82" width="0" style="2" hidden="1" customWidth="1"/>
    <col min="83" max="83" width="7.42578125" style="2" bestFit="1" customWidth="1"/>
    <col min="84" max="84" width="12.28515625" style="2" bestFit="1" customWidth="1"/>
    <col min="85" max="85" width="2.7109375" style="26" customWidth="1"/>
    <col min="86" max="86" width="8.5703125" style="2" bestFit="1" customWidth="1"/>
    <col min="87" max="87" width="10.140625" style="2" bestFit="1" customWidth="1"/>
    <col min="88" max="90" width="0" style="2" hidden="1" customWidth="1"/>
    <col min="91" max="91" width="7.42578125" style="2" bestFit="1" customWidth="1"/>
    <col min="92" max="92" width="12.28515625" style="2" bestFit="1" customWidth="1"/>
    <col min="93" max="93" width="2.7109375" style="26" customWidth="1"/>
    <col min="94" max="94" width="8.5703125" style="2" bestFit="1" customWidth="1"/>
    <col min="95" max="95" width="10.140625" style="2" bestFit="1" customWidth="1"/>
    <col min="96" max="98" width="0" style="2" hidden="1" customWidth="1"/>
    <col min="99" max="99" width="7.42578125" style="2" bestFit="1" customWidth="1"/>
    <col min="100" max="100" width="12.28515625" style="2" bestFit="1" customWidth="1"/>
    <col min="101" max="101" width="2.7109375" style="26" customWidth="1"/>
    <col min="102" max="102" width="8.5703125" style="2" bestFit="1" customWidth="1"/>
    <col min="103" max="103" width="10.140625" style="2" bestFit="1" customWidth="1"/>
    <col min="104" max="106" width="0" style="2" hidden="1" customWidth="1"/>
    <col min="107" max="107" width="7.42578125" style="2" bestFit="1" customWidth="1"/>
    <col min="108" max="108" width="12.28515625" style="2" bestFit="1" customWidth="1"/>
    <col min="109" max="109" width="2.7109375" style="26" customWidth="1"/>
    <col min="110" max="111" width="9.140625" style="2"/>
    <col min="112" max="114" width="0" style="2" hidden="1" customWidth="1"/>
    <col min="115" max="115" width="9.140625" style="2"/>
    <col min="116" max="116" width="12.28515625" style="2" bestFit="1" customWidth="1"/>
    <col min="117" max="117" width="2.7109375" style="26" customWidth="1"/>
    <col min="118" max="119" width="9.140625" style="2"/>
    <col min="120" max="122" width="9.140625" style="2" hidden="1" customWidth="1"/>
    <col min="123" max="123" width="9.140625" style="2"/>
    <col min="124" max="124" width="12.28515625" style="2" bestFit="1" customWidth="1"/>
    <col min="125" max="125" width="2.7109375" style="26" customWidth="1"/>
    <col min="126" max="126" width="9.140625" style="2"/>
    <col min="127" max="127" width="10.140625" style="2" bestFit="1" customWidth="1"/>
    <col min="128" max="130" width="9.140625" style="2" hidden="1" customWidth="1"/>
    <col min="131" max="131" width="9.140625" style="2"/>
    <col min="132" max="132" width="13.42578125" style="2" bestFit="1" customWidth="1"/>
    <col min="133" max="133" width="2.7109375" style="26" customWidth="1"/>
    <col min="134" max="134" width="9.140625" style="2"/>
    <col min="135" max="135" width="10.140625" style="2" bestFit="1" customWidth="1"/>
    <col min="136" max="138" width="9.140625" style="2" hidden="1" customWidth="1"/>
    <col min="139" max="139" width="9.140625" style="2"/>
    <col min="140" max="140" width="13.42578125" style="2" bestFit="1" customWidth="1"/>
    <col min="141" max="141" width="2.7109375" style="26" customWidth="1"/>
    <col min="142" max="142" width="9.140625" style="2"/>
    <col min="143" max="143" width="10.42578125" style="2" bestFit="1" customWidth="1"/>
    <col min="144" max="146" width="9.140625" style="2" hidden="1" customWidth="1"/>
    <col min="147" max="147" width="9.140625" style="2"/>
    <col min="148" max="148" width="13.42578125" style="2" bestFit="1" customWidth="1"/>
    <col min="149" max="149" width="2.7109375" style="26" customWidth="1"/>
    <col min="150" max="150" width="9.140625" style="2" customWidth="1"/>
    <col min="151" max="151" width="10.140625" style="2" customWidth="1"/>
    <col min="152" max="154" width="9.140625" style="2" hidden="1" customWidth="1"/>
    <col min="155" max="155" width="9.140625" style="2" customWidth="1"/>
    <col min="156" max="156" width="13.42578125" style="2" customWidth="1"/>
    <col min="157" max="157" width="2.7109375" style="26" customWidth="1"/>
    <col min="158" max="158" width="9.140625" style="2" hidden="1" customWidth="1"/>
    <col min="159" max="159" width="10.140625" style="2" hidden="1" customWidth="1"/>
    <col min="160" max="163" width="9.140625" style="2" hidden="1" customWidth="1"/>
    <col min="164" max="164" width="13.42578125" style="2" hidden="1" customWidth="1"/>
    <col min="165" max="165" width="2.7109375" style="26" hidden="1" customWidth="1"/>
    <col min="166" max="166" width="9.140625" style="2" hidden="1" customWidth="1"/>
    <col min="167" max="167" width="10.140625" style="2" hidden="1" customWidth="1"/>
    <col min="168" max="171" width="9.140625" style="2" hidden="1" customWidth="1"/>
    <col min="172" max="172" width="13.42578125" style="2" hidden="1" customWidth="1"/>
    <col min="173" max="173" width="13.42578125" style="4" customWidth="1"/>
    <col min="174" max="16384" width="9.140625" style="2"/>
  </cols>
  <sheetData>
    <row r="1" spans="1:180" x14ac:dyDescent="0.25">
      <c r="EV1" s="2" t="s">
        <v>114</v>
      </c>
    </row>
    <row r="2" spans="1:180" s="24" customFormat="1" ht="24.95" customHeight="1" x14ac:dyDescent="0.3">
      <c r="B2" s="39"/>
      <c r="C2" s="98"/>
      <c r="D2" s="98"/>
      <c r="E2" s="39"/>
      <c r="F2" s="39"/>
      <c r="G2" s="39"/>
      <c r="H2" s="98"/>
      <c r="I2" s="39"/>
      <c r="J2" s="39"/>
      <c r="K2" s="299" t="s">
        <v>8</v>
      </c>
      <c r="L2" s="304"/>
      <c r="M2" s="304"/>
      <c r="N2" s="304"/>
      <c r="O2" s="304"/>
      <c r="P2" s="304"/>
      <c r="Q2" s="304"/>
      <c r="R2" s="40"/>
      <c r="S2" s="299" t="s">
        <v>9</v>
      </c>
      <c r="T2" s="304"/>
      <c r="U2" s="304"/>
      <c r="V2" s="304"/>
      <c r="W2" s="304"/>
      <c r="X2" s="304"/>
      <c r="Y2" s="304"/>
      <c r="Z2" s="40"/>
      <c r="AA2" s="299" t="s">
        <v>10</v>
      </c>
      <c r="AB2" s="304"/>
      <c r="AC2" s="304"/>
      <c r="AD2" s="304"/>
      <c r="AE2" s="304"/>
      <c r="AF2" s="304"/>
      <c r="AG2" s="304"/>
      <c r="AH2" s="40"/>
      <c r="AI2" s="299" t="s">
        <v>41</v>
      </c>
      <c r="AJ2" s="304"/>
      <c r="AK2" s="304"/>
      <c r="AL2" s="304"/>
      <c r="AM2" s="304"/>
      <c r="AN2" s="304"/>
      <c r="AO2" s="304"/>
      <c r="AP2" s="40"/>
      <c r="AQ2" s="299" t="s">
        <v>12</v>
      </c>
      <c r="AR2" s="304"/>
      <c r="AS2" s="304"/>
      <c r="AT2" s="304"/>
      <c r="AU2" s="304"/>
      <c r="AV2" s="304"/>
      <c r="AW2" s="304"/>
      <c r="AX2" s="304"/>
      <c r="AY2" s="300"/>
      <c r="AZ2" s="300"/>
      <c r="BA2" s="40"/>
      <c r="BB2" s="299" t="s">
        <v>13</v>
      </c>
      <c r="BC2" s="300"/>
      <c r="BD2" s="300"/>
      <c r="BE2" s="300"/>
      <c r="BF2" s="300"/>
      <c r="BG2" s="300"/>
      <c r="BH2" s="300"/>
      <c r="BI2" s="40"/>
      <c r="BJ2" s="299" t="s">
        <v>14</v>
      </c>
      <c r="BK2" s="300"/>
      <c r="BL2" s="300"/>
      <c r="BM2" s="300"/>
      <c r="BN2" s="300"/>
      <c r="BO2" s="300"/>
      <c r="BP2" s="300"/>
      <c r="BQ2" s="40"/>
      <c r="BR2" s="299" t="s">
        <v>15</v>
      </c>
      <c r="BS2" s="300"/>
      <c r="BT2" s="300"/>
      <c r="BU2" s="300"/>
      <c r="BV2" s="300"/>
      <c r="BW2" s="300"/>
      <c r="BX2" s="300"/>
      <c r="BY2" s="40"/>
      <c r="BZ2" s="299" t="s">
        <v>16</v>
      </c>
      <c r="CA2" s="300"/>
      <c r="CB2" s="300"/>
      <c r="CC2" s="300"/>
      <c r="CD2" s="300"/>
      <c r="CE2" s="300"/>
      <c r="CF2" s="300"/>
      <c r="CG2" s="40"/>
      <c r="CH2" s="299" t="s">
        <v>17</v>
      </c>
      <c r="CI2" s="300"/>
      <c r="CJ2" s="300"/>
      <c r="CK2" s="300"/>
      <c r="CL2" s="300"/>
      <c r="CM2" s="300"/>
      <c r="CN2" s="300"/>
      <c r="CO2" s="40"/>
      <c r="CP2" s="299" t="s">
        <v>18</v>
      </c>
      <c r="CQ2" s="300"/>
      <c r="CR2" s="300"/>
      <c r="CS2" s="300"/>
      <c r="CT2" s="300"/>
      <c r="CU2" s="300"/>
      <c r="CV2" s="300"/>
      <c r="CW2" s="40"/>
      <c r="CX2" s="299" t="s">
        <v>19</v>
      </c>
      <c r="CY2" s="300"/>
      <c r="CZ2" s="300"/>
      <c r="DA2" s="300"/>
      <c r="DB2" s="300"/>
      <c r="DC2" s="300"/>
      <c r="DD2" s="300"/>
      <c r="DE2" s="40"/>
      <c r="DF2" s="299" t="s">
        <v>20</v>
      </c>
      <c r="DG2" s="300"/>
      <c r="DH2" s="300"/>
      <c r="DI2" s="300"/>
      <c r="DJ2" s="300"/>
      <c r="DK2" s="300"/>
      <c r="DL2" s="300"/>
      <c r="DM2" s="40"/>
      <c r="DN2" s="299" t="s">
        <v>21</v>
      </c>
      <c r="DO2" s="303"/>
      <c r="DP2" s="303"/>
      <c r="DQ2" s="303"/>
      <c r="DR2" s="303"/>
      <c r="DS2" s="303"/>
      <c r="DT2" s="303"/>
      <c r="DU2" s="39"/>
      <c r="DV2" s="299" t="s">
        <v>22</v>
      </c>
      <c r="DW2" s="300"/>
      <c r="DX2" s="300"/>
      <c r="DY2" s="300"/>
      <c r="DZ2" s="300"/>
      <c r="EA2" s="300"/>
      <c r="EB2" s="300"/>
      <c r="EC2" s="39"/>
      <c r="ED2" s="299" t="s">
        <v>108</v>
      </c>
      <c r="EE2" s="300"/>
      <c r="EF2" s="300"/>
      <c r="EG2" s="300"/>
      <c r="EH2" s="300"/>
      <c r="EI2" s="300"/>
      <c r="EJ2" s="300"/>
      <c r="EK2" s="39"/>
      <c r="EL2" s="299" t="s">
        <v>109</v>
      </c>
      <c r="EM2" s="300"/>
      <c r="EN2" s="300"/>
      <c r="EO2" s="300"/>
      <c r="EP2" s="300"/>
      <c r="EQ2" s="300"/>
      <c r="ER2" s="300"/>
      <c r="ES2" s="39"/>
      <c r="ET2" s="299" t="s">
        <v>110</v>
      </c>
      <c r="EU2" s="300"/>
      <c r="EV2" s="300"/>
      <c r="EW2" s="300"/>
      <c r="EX2" s="300"/>
      <c r="EY2" s="300"/>
      <c r="EZ2" s="300"/>
      <c r="FA2" s="39"/>
      <c r="FB2" s="299" t="s">
        <v>111</v>
      </c>
      <c r="FC2" s="300"/>
      <c r="FD2" s="300"/>
      <c r="FE2" s="300"/>
      <c r="FF2" s="300"/>
      <c r="FG2" s="300"/>
      <c r="FH2" s="300"/>
      <c r="FI2" s="39"/>
      <c r="FJ2" s="299" t="s">
        <v>112</v>
      </c>
      <c r="FK2" s="300"/>
      <c r="FL2" s="300"/>
      <c r="FM2" s="300"/>
      <c r="FN2" s="300"/>
      <c r="FO2" s="300"/>
      <c r="FP2" s="300"/>
      <c r="FQ2" s="40"/>
      <c r="FR2" s="39"/>
      <c r="FS2" s="39"/>
      <c r="FT2" s="39"/>
      <c r="FU2" s="39"/>
      <c r="FV2" s="39"/>
      <c r="FW2" s="39"/>
      <c r="FX2" s="39"/>
    </row>
    <row r="3" spans="1:180" s="35" customFormat="1" ht="48.75" customHeight="1" x14ac:dyDescent="0.2">
      <c r="B3" s="108" t="s">
        <v>98</v>
      </c>
      <c r="C3" s="103"/>
      <c r="D3" s="103"/>
      <c r="E3" s="104"/>
      <c r="F3" s="104"/>
      <c r="G3" s="104"/>
      <c r="H3" s="244" t="s">
        <v>38</v>
      </c>
      <c r="I3" s="104" t="s">
        <v>26</v>
      </c>
      <c r="J3" s="36"/>
      <c r="K3" s="76" t="s">
        <v>6</v>
      </c>
      <c r="L3" s="76" t="s">
        <v>2</v>
      </c>
      <c r="M3" s="77"/>
      <c r="N3" s="77"/>
      <c r="O3" s="77"/>
      <c r="P3" s="106" t="s">
        <v>25</v>
      </c>
      <c r="Q3" s="106" t="s">
        <v>38</v>
      </c>
      <c r="R3" s="37"/>
      <c r="S3" s="76" t="s">
        <v>6</v>
      </c>
      <c r="T3" s="76" t="s">
        <v>2</v>
      </c>
      <c r="U3" s="77"/>
      <c r="V3" s="77"/>
      <c r="W3" s="77"/>
      <c r="X3" s="106" t="s">
        <v>25</v>
      </c>
      <c r="Y3" s="106" t="s">
        <v>38</v>
      </c>
      <c r="Z3" s="38"/>
      <c r="AA3" s="76" t="s">
        <v>6</v>
      </c>
      <c r="AB3" s="76" t="s">
        <v>2</v>
      </c>
      <c r="AC3" s="77"/>
      <c r="AD3" s="77"/>
      <c r="AE3" s="77"/>
      <c r="AF3" s="106" t="s">
        <v>25</v>
      </c>
      <c r="AG3" s="106" t="s">
        <v>38</v>
      </c>
      <c r="AH3" s="37"/>
      <c r="AI3" s="76" t="s">
        <v>6</v>
      </c>
      <c r="AJ3" s="76" t="s">
        <v>2</v>
      </c>
      <c r="AK3" s="301"/>
      <c r="AL3" s="302"/>
      <c r="AM3" s="302"/>
      <c r="AN3" s="106" t="s">
        <v>25</v>
      </c>
      <c r="AO3" s="76" t="s">
        <v>7</v>
      </c>
      <c r="AP3" s="38"/>
      <c r="AQ3" s="76" t="s">
        <v>6</v>
      </c>
      <c r="AR3" s="76" t="s">
        <v>2</v>
      </c>
      <c r="AS3" s="301"/>
      <c r="AT3" s="302"/>
      <c r="AU3" s="302"/>
      <c r="AV3" s="301"/>
      <c r="AW3" s="302"/>
      <c r="AX3" s="302"/>
      <c r="AY3" s="106" t="s">
        <v>25</v>
      </c>
      <c r="AZ3" s="106" t="s">
        <v>38</v>
      </c>
      <c r="BA3" s="37"/>
      <c r="BB3" s="76" t="s">
        <v>6</v>
      </c>
      <c r="BC3" s="76" t="s">
        <v>2</v>
      </c>
      <c r="BD3" s="301"/>
      <c r="BE3" s="302"/>
      <c r="BF3" s="302"/>
      <c r="BG3" s="106" t="s">
        <v>25</v>
      </c>
      <c r="BH3" s="106" t="s">
        <v>38</v>
      </c>
      <c r="BI3" s="37"/>
      <c r="BJ3" s="106" t="s">
        <v>40</v>
      </c>
      <c r="BK3" s="106" t="s">
        <v>39</v>
      </c>
      <c r="BL3" s="301"/>
      <c r="BM3" s="302"/>
      <c r="BN3" s="302"/>
      <c r="BO3" s="106" t="s">
        <v>25</v>
      </c>
      <c r="BP3" s="106" t="s">
        <v>38</v>
      </c>
      <c r="BQ3" s="37"/>
      <c r="BR3" s="76" t="s">
        <v>6</v>
      </c>
      <c r="BS3" s="76" t="s">
        <v>2</v>
      </c>
      <c r="BT3" s="301"/>
      <c r="BU3" s="302"/>
      <c r="BV3" s="302"/>
      <c r="BW3" s="106" t="s">
        <v>25</v>
      </c>
      <c r="BX3" s="106" t="s">
        <v>38</v>
      </c>
      <c r="BY3" s="37"/>
      <c r="BZ3" s="76" t="s">
        <v>6</v>
      </c>
      <c r="CA3" s="76" t="s">
        <v>2</v>
      </c>
      <c r="CB3" s="301"/>
      <c r="CC3" s="302"/>
      <c r="CD3" s="302"/>
      <c r="CE3" s="106" t="s">
        <v>25</v>
      </c>
      <c r="CF3" s="106" t="s">
        <v>38</v>
      </c>
      <c r="CG3" s="37"/>
      <c r="CH3" s="76" t="s">
        <v>6</v>
      </c>
      <c r="CI3" s="76" t="s">
        <v>2</v>
      </c>
      <c r="CJ3" s="301"/>
      <c r="CK3" s="302"/>
      <c r="CL3" s="302"/>
      <c r="CM3" s="106" t="s">
        <v>25</v>
      </c>
      <c r="CN3" s="106" t="s">
        <v>38</v>
      </c>
      <c r="CO3" s="37"/>
      <c r="CP3" s="76" t="s">
        <v>6</v>
      </c>
      <c r="CQ3" s="76" t="s">
        <v>2</v>
      </c>
      <c r="CR3" s="301"/>
      <c r="CS3" s="302"/>
      <c r="CT3" s="302"/>
      <c r="CU3" s="106" t="s">
        <v>25</v>
      </c>
      <c r="CV3" s="106" t="s">
        <v>38</v>
      </c>
      <c r="CW3" s="37"/>
      <c r="CX3" s="76" t="s">
        <v>6</v>
      </c>
      <c r="CY3" s="76" t="s">
        <v>2</v>
      </c>
      <c r="CZ3" s="301"/>
      <c r="DA3" s="302"/>
      <c r="DB3" s="302"/>
      <c r="DC3" s="106" t="s">
        <v>25</v>
      </c>
      <c r="DD3" s="106" t="s">
        <v>38</v>
      </c>
      <c r="DE3" s="37"/>
      <c r="DF3" s="76" t="s">
        <v>6</v>
      </c>
      <c r="DG3" s="76" t="s">
        <v>2</v>
      </c>
      <c r="DH3" s="301"/>
      <c r="DI3" s="302"/>
      <c r="DJ3" s="302"/>
      <c r="DK3" s="106" t="s">
        <v>25</v>
      </c>
      <c r="DL3" s="106" t="s">
        <v>38</v>
      </c>
      <c r="DM3" s="37"/>
      <c r="DN3" s="76" t="s">
        <v>6</v>
      </c>
      <c r="DO3" s="76" t="s">
        <v>2</v>
      </c>
      <c r="DP3" s="301"/>
      <c r="DQ3" s="302"/>
      <c r="DR3" s="302"/>
      <c r="DS3" s="106" t="s">
        <v>25</v>
      </c>
      <c r="DT3" s="106" t="s">
        <v>38</v>
      </c>
      <c r="DU3" s="37"/>
      <c r="DV3" s="76" t="s">
        <v>6</v>
      </c>
      <c r="DW3" s="76" t="s">
        <v>2</v>
      </c>
      <c r="DX3" s="301"/>
      <c r="DY3" s="302"/>
      <c r="DZ3" s="302"/>
      <c r="EA3" s="106" t="s">
        <v>25</v>
      </c>
      <c r="EB3" s="106" t="s">
        <v>38</v>
      </c>
      <c r="EC3" s="37"/>
      <c r="ED3" s="76" t="s">
        <v>6</v>
      </c>
      <c r="EE3" s="76" t="s">
        <v>2</v>
      </c>
      <c r="EF3" s="301"/>
      <c r="EG3" s="302"/>
      <c r="EH3" s="302"/>
      <c r="EI3" s="106" t="s">
        <v>25</v>
      </c>
      <c r="EJ3" s="106" t="s">
        <v>38</v>
      </c>
      <c r="EK3" s="37"/>
      <c r="EL3" s="76" t="s">
        <v>6</v>
      </c>
      <c r="EM3" s="76" t="s">
        <v>2</v>
      </c>
      <c r="EN3" s="301"/>
      <c r="EO3" s="302"/>
      <c r="EP3" s="302"/>
      <c r="EQ3" s="106" t="s">
        <v>25</v>
      </c>
      <c r="ER3" s="106" t="s">
        <v>38</v>
      </c>
      <c r="ES3" s="37"/>
      <c r="ET3" s="76" t="s">
        <v>6</v>
      </c>
      <c r="EU3" s="76" t="s">
        <v>2</v>
      </c>
      <c r="EV3" s="301"/>
      <c r="EW3" s="302"/>
      <c r="EX3" s="302"/>
      <c r="EY3" s="106" t="s">
        <v>25</v>
      </c>
      <c r="EZ3" s="106" t="s">
        <v>38</v>
      </c>
      <c r="FA3" s="37"/>
      <c r="FB3" s="76" t="s">
        <v>6</v>
      </c>
      <c r="FC3" s="76" t="s">
        <v>2</v>
      </c>
      <c r="FD3" s="301"/>
      <c r="FE3" s="302"/>
      <c r="FF3" s="302"/>
      <c r="FG3" s="106" t="s">
        <v>25</v>
      </c>
      <c r="FH3" s="106" t="s">
        <v>38</v>
      </c>
      <c r="FI3" s="37"/>
      <c r="FJ3" s="76" t="s">
        <v>6</v>
      </c>
      <c r="FK3" s="76" t="s">
        <v>2</v>
      </c>
      <c r="FL3" s="301"/>
      <c r="FM3" s="302"/>
      <c r="FN3" s="302"/>
      <c r="FO3" s="106" t="s">
        <v>25</v>
      </c>
      <c r="FP3" s="106" t="s">
        <v>38</v>
      </c>
      <c r="FQ3" s="37"/>
      <c r="FR3" s="75"/>
      <c r="FS3" s="75"/>
      <c r="FT3" s="75"/>
      <c r="FU3" s="75"/>
      <c r="FV3" s="75"/>
      <c r="FW3" s="75"/>
      <c r="FX3" s="75"/>
    </row>
    <row r="4" spans="1:180" ht="18" customHeight="1" x14ac:dyDescent="0.25">
      <c r="B4" s="127">
        <v>42087</v>
      </c>
      <c r="C4" s="62">
        <v>0</v>
      </c>
      <c r="D4" s="62">
        <f t="shared" ref="D4:D18" si="0">IF(ISERROR(IF(B4="","",IF(E4="","",E4-I36))),0,IF(B4="","",IF(E4="","",E4-I36)))</f>
        <v>0</v>
      </c>
      <c r="E4" s="62">
        <f t="shared" ref="E4:E18" si="1">IF(ISERROR(IF(B4="","",IF(F4=0,"",F4))),0,IF(B4="","",(IF(B4="","",IF(F4=0,"",F4)))))</f>
        <v>279</v>
      </c>
      <c r="F4" s="63">
        <f>K4+S4+AA4+AI4+AQ4+BB4+CH4+BJ4+BR4+BZ4+CP4+CX4+DF4+DN4+DV4+ED4+EL4+ET4+FB4+FJ4</f>
        <v>279</v>
      </c>
      <c r="G4" s="62">
        <f>IF(ISERROR(IF(B4="","",IF(H4=0,"",H4))),0,IF(B4="","",(IF(D4="","",IF(H4=0,"",H4)))))</f>
        <v>49.306713291421417</v>
      </c>
      <c r="H4" s="20">
        <f>IF(B4="","",IF(K4="","",IF(L4="","",AVERAGE(Q4,Y4,AG4,AO4,AZ4,BH4,BP4,BX4,CF4,CN4,CV4,DD4,DL4,DT4,EB4,EJ4,ER4,EZ4))))</f>
        <v>49.306713291421417</v>
      </c>
      <c r="I4" s="71">
        <f t="shared" ref="I4:I18" si="2">IF(ISERROR(IF(B4="","",WEEKNUM(B4))),0,IF(B4="","",WEEKNUM(B4)))</f>
        <v>13</v>
      </c>
      <c r="J4" s="29"/>
      <c r="K4" s="7">
        <v>12</v>
      </c>
      <c r="L4" s="7">
        <v>590</v>
      </c>
      <c r="M4" s="28">
        <f>IF(foktomen!$C$4="","",foktomen!$E$4)</f>
        <v>1</v>
      </c>
      <c r="N4" s="32">
        <f t="shared" ref="N4:N18" si="3">IF(B4="","",IF(M4=(1),Q4,""))</f>
        <v>49.166666666666664</v>
      </c>
      <c r="O4" s="32" t="str">
        <f t="shared" ref="O4:O18" si="4">IF(B4="","",IF(M4=(2),Q4,""))</f>
        <v/>
      </c>
      <c r="P4" s="17">
        <f>IF(ISERROR(IF($B4="","",IF(K4="","",IF(L4="","",IF(foktomen!$Q$4="","",K4/(foktomen!$Q$4*7)))))),0,IF($B4="","",IF(K4="","",IF(L4="","",IF(foktomen!$Q$4="","",K4/(foktomen!$Q$4*7))))))</f>
        <v>0.8571428571428571</v>
      </c>
      <c r="Q4" s="107">
        <f>IF(ISERROR(IF($B4="","",IF(K4="","",IF(L4="","",IF(foktomen!$Q$4="","",L4/K4))))),0,IF($B4="","",IF(K4="","",IF(L4="","",IF(foktomen!$Q$4="","",L4/K4)))))</f>
        <v>49.166666666666664</v>
      </c>
      <c r="R4" s="8"/>
      <c r="S4" s="7">
        <v>16</v>
      </c>
      <c r="T4" s="7">
        <v>774</v>
      </c>
      <c r="U4" s="28">
        <f>IF(foktomen!$C$5="","",foktomen!$E$5)</f>
        <v>1</v>
      </c>
      <c r="V4" s="32">
        <f t="shared" ref="V4:V18" si="5">IF(B4="","",IF(U4=(1),Y4,""))</f>
        <v>48.375</v>
      </c>
      <c r="W4" s="32" t="str">
        <f t="shared" ref="W4:W18" si="6">IF($B4="","",IF(U4=(2),Y4,""))</f>
        <v/>
      </c>
      <c r="X4" s="17">
        <f>IF(ISERROR(IF($B4="","",IF(S4="","",IF(T4="","",IF(foktomen!$Q$5="","",S4/(foktomen!$Q$5*7)))))),0,IF($B4="","",IF(S4="","",IF(T4="","",IF(foktomen!$Q$5="","",S4/(foktomen!$Q$5*7))))))</f>
        <v>0.76190476190476186</v>
      </c>
      <c r="Y4" s="107">
        <f>IF(ISERROR(IF($B4="","",IF(S4="","",IF(T4="","",IF(foktomen!$Q$5="","",T4/S4))))),0,IF($B4="","",IF(S4="","",IF(T4="","",IF(foktomen!$Q$5="","",T4/S4)))))</f>
        <v>48.375</v>
      </c>
      <c r="Z4" s="8"/>
      <c r="AA4" s="7">
        <v>5</v>
      </c>
      <c r="AB4" s="7">
        <v>266</v>
      </c>
      <c r="AC4" s="28">
        <f>IF(foktomen!$C$6="","",foktomen!$E$6)</f>
        <v>1</v>
      </c>
      <c r="AD4" s="32">
        <f>IF(I4="","",IF(AC4=(1),AG4,""))</f>
        <v>53.2</v>
      </c>
      <c r="AE4" s="32" t="str">
        <f>IF($B4="","",IF(AC4=(2),AG4,""))</f>
        <v/>
      </c>
      <c r="AF4" s="17">
        <f>IF(ISERROR(IF($B4="","",IF(AA4="","",IF(AB4="","",IF(foktomen!$Q$6="","",AA4/(foktomen!$Q$6*7)))))),0,IF($B4="","",IF(AA4="","",IF(AB4="","",IF(foktomen!$Q$6="","",AA4/(foktomen!$Q$6*7))))))</f>
        <v>0.35714285714285715</v>
      </c>
      <c r="AG4" s="107">
        <f>IF(ISERROR(IF($B4="","",IF(AA4="","",IF(AB4="","",IF(foktomen!$Q$6="","",AB4/AA4))))),0,IF($B4="","",IF(AA4="","",IF(AB4="","",IF(foktomen!$Q$6="","",AB4/AA4)))))</f>
        <v>53.2</v>
      </c>
      <c r="AH4" s="8"/>
      <c r="AI4" s="7">
        <v>15</v>
      </c>
      <c r="AJ4" s="7">
        <v>716</v>
      </c>
      <c r="AK4" s="28">
        <f>IF(foktomen!$C$7="","",foktomen!$E$7)</f>
        <v>1</v>
      </c>
      <c r="AL4" s="32">
        <f>IF(Q4="","",IF(AK4=(1),AO4,""))</f>
        <v>47.733333333333334</v>
      </c>
      <c r="AM4" s="32" t="str">
        <f>IF($B4="","",IF(AK4=(2),AO4,""))</f>
        <v/>
      </c>
      <c r="AN4" s="17">
        <f>IF(ISERROR(IF($B4="","",IF(AI4="","",IF(AJ4="","",IF(foktomen!$Q$7="","",AI4/(foktomen!$Q$7*7)))))),0,IF($B4="","",IF(AI4="","",IF(AJ4="","",IF(foktomen!$Q$7="","",AI4/(foktomen!$Q$7*7))))))</f>
        <v>0.7142857142857143</v>
      </c>
      <c r="AO4" s="107">
        <f>IF(ISERROR(IF($B4="","",IF(AI4="","",IF(AJ4="","",IF(foktomen!$Q$7="","",AJ4/AI4))))),0,IF($B4="","",IF(AI4="","",IF(AJ4="","",IF(foktomen!$Q$7="","",AJ4/AI4)))))</f>
        <v>47.733333333333334</v>
      </c>
      <c r="AP4" s="8"/>
      <c r="AQ4" s="7">
        <v>21</v>
      </c>
      <c r="AR4" s="7">
        <v>1018</v>
      </c>
      <c r="AS4" s="28">
        <f>IF(foktomen!$C$8="","",foktomen!$E$8)</f>
        <v>1</v>
      </c>
      <c r="AT4" s="32">
        <f t="shared" ref="AT4:AT18" si="7">IF(Y4="","",IF(AS4=(1),AZ4,""))</f>
        <v>48.476190476190474</v>
      </c>
      <c r="AU4" s="32" t="str">
        <f t="shared" ref="AU4:AU18" si="8">IF($B4="","",IF(AS4=(2),AZ4,""))</f>
        <v/>
      </c>
      <c r="AV4" s="28">
        <f>IF(foktomen!$C$8="","",foktomen!$E$8)</f>
        <v>1</v>
      </c>
      <c r="AW4" s="32">
        <f t="shared" ref="AW4:AW18" si="9">IF(AC4="","",IF(AV4=(1),AY4,""))</f>
        <v>0.75</v>
      </c>
      <c r="AX4" s="32" t="str">
        <f t="shared" ref="AX4:AX18" si="10">IF($B4="","",IF(AV4=(2),AY4,""))</f>
        <v/>
      </c>
      <c r="AY4" s="17">
        <f>IF(ISERROR(IF($B4="","",IF(AQ4="","",IF(AR4="","",IF(foktomen!$Q$8="","",AQ4/(foktomen!$Q$8*7)))))),0,IF($B4="","",IF(AQ4="","",IF(AR4="","",IF(foktomen!$Q$8="","",AQ4/(foktomen!$Q$8*7))))))</f>
        <v>0.75</v>
      </c>
      <c r="AZ4" s="107">
        <f>IF(ISERROR(IF($B4="","",IF(AQ4="","",IF(AR4="","",IF(foktomen!$Q$8="","",AR4/AQ4))))),0,IF($B4="","",IF(AQ4="","",IF(AR4="","",IF(foktomen!$Q$8="","",AR4/AQ4)))))</f>
        <v>48.476190476190474</v>
      </c>
      <c r="BA4" s="8"/>
      <c r="BB4" s="7">
        <v>12</v>
      </c>
      <c r="BC4" s="7">
        <v>580</v>
      </c>
      <c r="BD4" s="28">
        <f>IF(foktomen!$C$9="","",foktomen!$E$9)</f>
        <v>1</v>
      </c>
      <c r="BE4" s="32">
        <f t="shared" ref="BE4:BE18" si="11">IF(AI4="","",IF(BD4=(1),BH4,""))</f>
        <v>48.333333333333336</v>
      </c>
      <c r="BF4" s="32" t="str">
        <f>IF($B4="","",IF(BD4=(2),BH4,""))</f>
        <v/>
      </c>
      <c r="BG4" s="17">
        <f>IF(ISERROR(IF($B4="","",IF(BB4="","",IF(BC4="","",IF(foktomen!$Q$9="","",BB4/(foktomen!$Q$9*7)))))),0,IF($B4="","",IF(BB4="","",IF(BC4="","",IF(foktomen!$Q$9="","",BB4/(foktomen!$Q$9*7))))))</f>
        <v>0.42857142857142855</v>
      </c>
      <c r="BH4" s="107">
        <f>IF(ISERROR(IF($B4="","",IF(BB4="","",IF(BC4="","",IF(foktomen!$Q$9="","",BC4/BB4))))),0,IF($B4="","",IF(BB4="","",IF(BC4="","",IF(foktomen!$Q$9="","",BC4/BB4)))))</f>
        <v>48.333333333333336</v>
      </c>
      <c r="BI4" s="8"/>
      <c r="BJ4" s="7">
        <v>17</v>
      </c>
      <c r="BK4" s="7">
        <v>838</v>
      </c>
      <c r="BL4" s="28">
        <f>IF(foktomen!$C$10="","",foktomen!$E$10)</f>
        <v>1</v>
      </c>
      <c r="BM4" s="32">
        <f t="shared" ref="BM4:BM18" si="12">IF(B4="","",IF(BL4=(1),BP4,""))</f>
        <v>49.294117647058826</v>
      </c>
      <c r="BN4" s="32" t="str">
        <f t="shared" ref="BN4:BN18" si="13">IF(B4="","",IF(BL4=(2),BP4,""))</f>
        <v/>
      </c>
      <c r="BO4" s="17">
        <f>IF(ISERROR(IF($B4="","",IF(BJ4="","",IF(BK4="","",IF(foktomen!$Q$10="","",BJ4/(foktomen!$Q$10*7)))))),0,IF($B4="","",IF(BJ4="","",IF(BK4="","",IF(foktomen!$Q$10="","",BJ4/(foktomen!$Q$10*7))))))</f>
        <v>0.80952380952380953</v>
      </c>
      <c r="BP4" s="107">
        <f>IF(ISERROR(IF($B4="","",IF(BJ4="","",IF(BK4="","",IF(foktomen!$Q$10="","",BK4/BJ4))))),0,IF($B4="","",IF(BJ4="","",IF(BK4="","",IF(foktomen!$Q$10="","",BK4/BJ4)))))</f>
        <v>49.294117647058826</v>
      </c>
      <c r="BQ4" s="8"/>
      <c r="BR4" s="7">
        <v>13</v>
      </c>
      <c r="BS4" s="7">
        <v>586</v>
      </c>
      <c r="BT4" s="28">
        <f>IF(foktomen!$C$11="","",foktomen!$E$11)</f>
        <v>1</v>
      </c>
      <c r="BU4" s="32">
        <f>IF($B4="","",IF(BT4=(1),BX4,""))</f>
        <v>45.07692307692308</v>
      </c>
      <c r="BV4" s="32" t="str">
        <f>IF($B4="","",IF(BT4=(2),BX4,""))</f>
        <v/>
      </c>
      <c r="BW4" s="17">
        <f>IF(ISERROR(IF($B4="","",IF(BR4="","",IF(BS4="","",IF(foktomen!$Q$11="","",BR4/(foktomen!$Q$11*7)))))),0,IF($B4="","",IF(BR4="","",IF(BS4="","",IF(foktomen!$Q$11="","",BR4/(foktomen!$Q$11*7))))))</f>
        <v>0.9285714285714286</v>
      </c>
      <c r="BX4" s="107">
        <f>IF(ISERROR(IF($B4="","",IF(BR4="","",IF(BS4="","",IF(foktomen!$Q$11="","",BS4/BR4))))),0,IF($B4="","",IF(BR4="","",IF(BS4="","",IF(foktomen!$Q$11="","",BS4/BR4)))))</f>
        <v>45.07692307692308</v>
      </c>
      <c r="BY4" s="8"/>
      <c r="BZ4" s="7">
        <v>18</v>
      </c>
      <c r="CA4" s="7">
        <v>844</v>
      </c>
      <c r="CB4" s="28">
        <f>IF(foktomen!$C$12="","",foktomen!$E$12)</f>
        <v>1</v>
      </c>
      <c r="CC4" s="32">
        <f>IF($B4="","",IF(CB4=(1),CF4,""))</f>
        <v>46.888888888888886</v>
      </c>
      <c r="CD4" s="32" t="str">
        <f>IF($B4="","",IF(CB4=(2),CF4,""))</f>
        <v/>
      </c>
      <c r="CE4" s="17">
        <f>IF(ISERROR(IF($B4="","",IF(BZ4="","",IF(CA4="","",IF(foktomen!$Q$12="","",BZ4/(foktomen!$Q$12*7)))))),0,IF($B4="","",IF(BZ4="","",IF(CA4="","",IF(foktomen!$Q$12="","",BZ4/(foktomen!$Q$12*7))))))</f>
        <v>0.51428571428571423</v>
      </c>
      <c r="CF4" s="107">
        <f>IF(ISERROR(IF($B4="","",IF(BZ4="","",IF(CA4="","",IF(foktomen!$Q$12="","",CA4/BZ4))))),0,IF($B4="","",IF(BZ4="","",IF(CA4="","",IF(foktomen!$Q$12="","",CA4/BZ4)))))</f>
        <v>46.888888888888886</v>
      </c>
      <c r="CG4" s="8"/>
      <c r="CH4" s="7">
        <v>16</v>
      </c>
      <c r="CI4" s="7">
        <v>818</v>
      </c>
      <c r="CJ4" s="28">
        <f>IF(foktomen!$C$13="","",foktomen!$E$13)</f>
        <v>1</v>
      </c>
      <c r="CK4" s="32">
        <f>IF($B4="","",IF(CJ4=(1),CN4,""))</f>
        <v>51.125</v>
      </c>
      <c r="CL4" s="32" t="str">
        <f>IF($B4="","",IF(CJ4=(2),CN4,""))</f>
        <v/>
      </c>
      <c r="CM4" s="17">
        <f>IF(ISERROR(IF($B4="","",IF(CH4="","",IF(CI4="","",IF(foktomen!$Q$13="","",CH4/(foktomen!$Q$13*7)))))),0,IF($B4="","",IF(CH4="","",IF(CI4="","",IF(foktomen!$Q$13="","",CH4/(foktomen!$Q$13*7))))))</f>
        <v>0.38095238095238093</v>
      </c>
      <c r="CN4" s="107">
        <f>IF(ISERROR(IF($B4="","",IF(CH4="","",IF(CI4="","",IF(foktomen!$Q$13="","",CI4/CH4))))),0,IF($B4="","",IF(CH4="","",IF(CI4="","",IF(foktomen!$Q$13="","",CI4/CH4)))))</f>
        <v>51.125</v>
      </c>
      <c r="CO4" s="8"/>
      <c r="CP4" s="7">
        <v>11</v>
      </c>
      <c r="CQ4" s="7">
        <v>540</v>
      </c>
      <c r="CR4" s="28">
        <f>IF(foktomen!$C$14="","",foktomen!$E$14)</f>
        <v>1</v>
      </c>
      <c r="CS4" s="32">
        <f>IF($B4="","",IF(CR4=(1),CV4,""))</f>
        <v>49.090909090909093</v>
      </c>
      <c r="CT4" s="32" t="str">
        <f>IF($B4="","",IF(CR4=(2),CV4,""))</f>
        <v/>
      </c>
      <c r="CU4" s="17">
        <f>IF(ISERROR(IF($B4="","",IF(CP4="","",IF(CQ4="","",IF(foktomen!$Q$14="","",CP4/(foktomen!$Q$14*7)))))),0,IF($B4="","",IF(CP4="","",IF(CQ4="","",IF(foktomen!$Q$14="","",CP4/(foktomen!$Q$14*7))))))</f>
        <v>0.52380952380952384</v>
      </c>
      <c r="CV4" s="107">
        <f>IF(ISERROR(IF($B4="","",IF(CP4="","",IF(CQ4="","",IF(foktomen!$Q$14="","",CQ4/CP4))))),0,IF($B4="","",IF(CP4="","",IF(CQ4="","",IF(foktomen!$Q$14="","",CQ4/CP4)))))</f>
        <v>49.090909090909093</v>
      </c>
      <c r="CW4" s="8"/>
      <c r="CX4" s="7">
        <v>12</v>
      </c>
      <c r="CY4" s="7">
        <v>616</v>
      </c>
      <c r="CZ4" s="28">
        <f>IF(foktomen!$C$15="","",foktomen!$E$15)</f>
        <v>1</v>
      </c>
      <c r="DA4" s="32">
        <f>IF($B4="","",IF(CZ4=(1),DD4,""))</f>
        <v>51.333333333333336</v>
      </c>
      <c r="DB4" s="32" t="str">
        <f>IF($B4="","",IF(CZ4=(2),DD4,""))</f>
        <v/>
      </c>
      <c r="DC4" s="17">
        <f>IF(ISERROR(IF($B4="","",IF(CX4="","",IF(CY4="","",IF(foktomen!$Q$15="","",CX4/(foktomen!$Q$15*7)))))),0,IF($B4="","",IF(CX4="","",IF(CY4="","",IF(foktomen!$Q$15="","",CX4/(foktomen!$Q$15*7))))))</f>
        <v>1.7142857142857142</v>
      </c>
      <c r="DD4" s="107">
        <f>IF(ISERROR(IF($B4="","",IF(CX4="","",IF(CX4="","",IF(foktomen!$Q$15="","",CY4/CX4))))),0,IF($B4="","",IF(CX4="","",IF(CY4="","",IF(foktomen!$Q$15="","",CY4/CX4)))))</f>
        <v>51.333333333333336</v>
      </c>
      <c r="DE4" s="8"/>
      <c r="DF4" s="7">
        <v>30</v>
      </c>
      <c r="DG4" s="7">
        <v>1476</v>
      </c>
      <c r="DH4" s="28">
        <f>IF(foktomen!$C$16="","",foktomen!$E$16)</f>
        <v>1</v>
      </c>
      <c r="DI4" s="32">
        <f>IF($B4="","",IF(DH4=(1),DL4,""))</f>
        <v>49.2</v>
      </c>
      <c r="DJ4" s="32" t="str">
        <f>IF($B4="","",IF(DH4=(2),DL4,""))</f>
        <v/>
      </c>
      <c r="DK4" s="17">
        <f>IF(ISERROR(IF($B4="","",IF(DF4="","",IF(DG4="","",IF(foktomen!$Q$16="","",DF4/(foktomen!$Q$16*7)))))),0,IF($B4="","",IF(DF4="","",IF(DG4="","",IF(foktomen!$Q$16="","",DF4/(foktomen!$Q$16*7))))))</f>
        <v>0.7142857142857143</v>
      </c>
      <c r="DL4" s="107">
        <f>IF(ISERROR(IF($B4="","",IF(DF4="","",IF(DF4="","",IF(foktomen!$Q$16="","",DG4/DF4))))),0,IF($B4="","",IF(DF4="","",IF(DG4="","",IF(foktomen!$Q$16="","",DG4/DF4)))))</f>
        <v>49.2</v>
      </c>
      <c r="DM4" s="8"/>
      <c r="DN4" s="7">
        <v>20</v>
      </c>
      <c r="DO4" s="7">
        <v>984</v>
      </c>
      <c r="DP4" s="28">
        <f>IF(foktomen!$C$17="","",foktomen!$E$17)</f>
        <v>1</v>
      </c>
      <c r="DQ4" s="32">
        <f>IF($B4="","",IF(DP4=(1),DT4,""))</f>
        <v>49.2</v>
      </c>
      <c r="DR4" s="32" t="str">
        <f>IF($B4="","",IF(DP4=(2),DT4,""))</f>
        <v/>
      </c>
      <c r="DS4" s="17">
        <f>IF(ISERROR(IF($B4="","",IF(DN4="","",IF(DO4="","",IF(foktomen!$Q$17="","",DN4/(foktomen!$Q$17*7)))))),0,IF($B4="","",IF(DN4="","",IF(DO4="","",IF(foktomen!$Q$17="","",DN4/(foktomen!$Q$17*7))))))</f>
        <v>0.5714285714285714</v>
      </c>
      <c r="DT4" s="107">
        <f>IF(ISERROR(IF($B4="","",IF(DN4="","",IF(DN4="","",IF(foktomen!$Q$17="","",DO4/DN4))))),0,IF($B4="","",IF(DN4="","",IF(DO4="","",IF(foktomen!$Q$17="","",DO4/DN4)))))</f>
        <v>49.2</v>
      </c>
      <c r="DU4" s="8"/>
      <c r="DV4" s="7">
        <v>31</v>
      </c>
      <c r="DW4" s="7">
        <v>1500</v>
      </c>
      <c r="DX4" s="28">
        <f>IF(foktomen!$C$18="","",foktomen!$E$18)</f>
        <v>1</v>
      </c>
      <c r="DY4" s="32">
        <f>IF($B4="","",IF(DX4=(1),EB4,""))</f>
        <v>48.387096774193552</v>
      </c>
      <c r="DZ4" s="32" t="str">
        <f>IF($B4="","",IF(DX4=(2),EB4,""))</f>
        <v/>
      </c>
      <c r="EA4" s="17">
        <f>IF(ISERROR(IF($B4="","",IF(DV4="","",IF(DW4="","",IF(foktomen!$Q$18="","",DV4/(foktomen!$Q$18*7)))))),0,IF($B4="","",IF(DV4="","",IF(DW4="","",IF(foktomen!$Q$18="","",DV4/(foktomen!$Q$18*7))))))</f>
        <v>0.88571428571428568</v>
      </c>
      <c r="EB4" s="107">
        <f>IF(ISERROR(IF($B4="","",IF(DV4="","",IF(DW4="","",IF(foktomen!$Q$18="","",DW4/DV4))))),0,IF($B4="","",IF(DV4="","",IF(DW4="","",IF(foktomen!$Q$18="","",DW4/DV4)))))</f>
        <v>48.387096774193552</v>
      </c>
      <c r="EC4" s="8"/>
      <c r="ED4" s="7">
        <v>15</v>
      </c>
      <c r="EE4" s="7">
        <v>792</v>
      </c>
      <c r="EF4" s="28">
        <f>IF(foktomen!$C$19="","",foktomen!$E$19)</f>
        <v>1</v>
      </c>
      <c r="EG4" s="32">
        <f>IF($B4="","",IF(EF4=(1),EJ4,""))</f>
        <v>52.8</v>
      </c>
      <c r="EH4" s="32" t="str">
        <f>IF($B4="","",IF(EF4=(2),EJ4,""))</f>
        <v/>
      </c>
      <c r="EI4" s="17">
        <f>IF(ISERROR(IF($B4="","",IF(ED4="","",IF(EE4="","",IF(foktomen!$Q$19="","",ED4/(foktomen!$Q$19*7)))))),0,IF($B4="","",IF(ED4="","",IF(EE4="","",IF(foktomen!$Q$19="","",ED4/(foktomen!$Q$19*7))))))</f>
        <v>0.35714285714285715</v>
      </c>
      <c r="EJ4" s="107">
        <f>IF(ISERROR(IF($B4="","",IF(ED4="","",IF(EE4="","",IF(foktomen!$Q$19="","",EE4/ED4))))),0,IF($B4="","",IF(ED4="","",IF(EE4="","",IF(foktomen!$Q$19="","",EE4/ED4)))))</f>
        <v>52.8</v>
      </c>
      <c r="EK4" s="8"/>
      <c r="EL4" s="7">
        <v>15</v>
      </c>
      <c r="EM4" s="7">
        <v>758</v>
      </c>
      <c r="EN4" s="28">
        <f>IF(foktomen!$C$20="","",foktomen!$E$20)</f>
        <v>1</v>
      </c>
      <c r="EO4" s="32">
        <f>IF($B4="","",IF(EN4=(1),ER4,""))</f>
        <v>50.533333333333331</v>
      </c>
      <c r="EP4" s="32" t="str">
        <f>IF($B4="","",IF(EN4=(2),ER4,""))</f>
        <v/>
      </c>
      <c r="EQ4" s="17">
        <f>IF(ISERROR(IF($B4="","",IF(EL4="","",IF(EM4="","",IF(foktomen!$Q$20="","",EL4/(foktomen!$Q$20*7)))))),0,IF($B4="","",IF(EL4="","",IF(EM4="","",IF(foktomen!$Q$20="","",EL4/(foktomen!$Q$20*7))))))</f>
        <v>0.5357142857142857</v>
      </c>
      <c r="ER4" s="107">
        <f>IF(ISERROR(IF($B4="","",IF(EL4="","",IF(EM4="","",IF(foktomen!$Q$20="","",EM4/EL4))))),0,IF($B4="","",IF(EL4="","",IF(EM4="","",IF(foktomen!$Q$20="","",EM4/EL4)))))</f>
        <v>50.533333333333331</v>
      </c>
      <c r="ES4" s="8"/>
      <c r="ET4" s="7"/>
      <c r="EU4" s="7"/>
      <c r="EV4" s="28">
        <f>IF(foktomen!$C$21="","",foktomen!$E$21)</f>
        <v>1</v>
      </c>
      <c r="EW4" s="32" t="str">
        <f>IF($B4="","",IF(EV4=(1),EZ4,""))</f>
        <v/>
      </c>
      <c r="EX4" s="32" t="str">
        <f>IF($B4="","",IF(EV4=(2),EZ4,""))</f>
        <v/>
      </c>
      <c r="EY4" s="17" t="str">
        <f>IF(ISERROR(IF($B4="","",IF(ET4="","",IF(EU4="","",IF(foktomen!$Q$21="","",ET4/(foktomen!$Q$21*7)))))),0,IF($B4="","",IF(ET4="","",IF(EU4="","",IF(foktomen!$Q$21="","",ET4/(foktomen!$Q$21*7))))))</f>
        <v/>
      </c>
      <c r="EZ4" s="107" t="str">
        <f>IF(ISERROR(IF($B4="","",IF(ET4="","",IF(ET4="","",IF(foktomen!$Q$21="","",EU4/ET4))))),0,IF($B4="","",IF(ET4="","",IF(EU4="","",IF(foktomen!$Q$21="","",EU4/ET4)))))</f>
        <v/>
      </c>
      <c r="FA4" s="8"/>
      <c r="FB4" s="7"/>
      <c r="FC4" s="7"/>
      <c r="FD4" s="28" t="str">
        <f>IF(foktomen!$C$22="","",foktomen!$E$22)</f>
        <v/>
      </c>
      <c r="FE4" s="32" t="str">
        <f>IF($B4="","",IF(FD4=(1),FH4,""))</f>
        <v/>
      </c>
      <c r="FF4" s="32" t="str">
        <f>IF($B4="","",IF(FD4=(2),FH4,""))</f>
        <v/>
      </c>
      <c r="FG4" s="17" t="str">
        <f>IF(ISERROR(IF($B4="","",IF(FB4="","",IF(FC4="","",IF(foktomen!$Q$22="","",FB4/(foktomen!$Q$22*7)))))),0,IF($B4="","",IF(FB4="","",IF(FC4="","",IF(foktomen!$Q$22="","",FB4/(foktomen!$Q$22*7))))))</f>
        <v/>
      </c>
      <c r="FH4" s="107" t="str">
        <f>IF(ISERROR(IF($B4="","",IF(FB4="","",IF(FB4="","",IF(foktomen!$Q$22="","",FC4/FB4))))),0,IF($B4="","",IF(FB4="","",IF(FC4="","",IF(foktomen!$Q$22="","",FC4/FB4)))))</f>
        <v/>
      </c>
      <c r="FI4" s="8"/>
      <c r="FJ4" s="7"/>
      <c r="FK4" s="7"/>
      <c r="FL4" s="28" t="str">
        <f>IF(foktomen!$C$23="","",foktomen!$E$23)</f>
        <v/>
      </c>
      <c r="FM4" s="32" t="str">
        <f>IF($B4="","",IF(FL4=(1),FP4,""))</f>
        <v/>
      </c>
      <c r="FN4" s="32" t="str">
        <f>IF($B4="","",IF(FL4=(2),FP4,""))</f>
        <v/>
      </c>
      <c r="FO4" s="17" t="str">
        <f>IF(ISERROR(IF($B4="","",IF(FJ4="","",IF(FK4="","",IF(foktomen!$Q$23="","",FJ4/(foktomen!$Q$23*7)))))),0,IF($B4="","",IF(FJ4="","",IF(FK4="","",IF(foktomen!$Q$23="","",FJ4/(foktomen!$Q$23*7))))))</f>
        <v/>
      </c>
      <c r="FP4" s="107" t="str">
        <f>IF(ISERROR(IF($B4="","",IF(FJ4="","",IF(FJ4="","",IF(foktomen!$Q$23="","",FK4/FJ4))))),0,IF($B4="","",IF(FJ4="","",IF(FK4="","",IF(foktomen!$Q$23="","",FK4/FJ4)))))</f>
        <v/>
      </c>
      <c r="FQ4" s="8"/>
      <c r="FR4" s="72"/>
      <c r="FS4" s="72"/>
      <c r="FT4" s="72"/>
      <c r="FU4" s="72"/>
      <c r="FV4" s="72"/>
      <c r="FW4" s="72"/>
      <c r="FX4" s="72"/>
    </row>
    <row r="5" spans="1:180" ht="18" customHeight="1" x14ac:dyDescent="0.25">
      <c r="A5" s="4"/>
      <c r="B5" s="127">
        <v>42095</v>
      </c>
      <c r="C5" s="62">
        <v>1</v>
      </c>
      <c r="D5" s="62">
        <f t="shared" si="0"/>
        <v>0</v>
      </c>
      <c r="E5" s="62">
        <f t="shared" si="1"/>
        <v>277</v>
      </c>
      <c r="F5" s="63">
        <f t="shared" ref="F5:F18" si="14">K5+S5+AA5+AI5+AQ5+BB5+CH5+BJ5+BR5+BZ5+CP5+CX5+DF5+DN5+DV5+ED5+EL5+ET5+FB5+FJ5</f>
        <v>277</v>
      </c>
      <c r="G5" s="62">
        <f>IF(ISERROR(IF(B5="","",IF(#REF!=0,"",#REF!))),0,IF(B5="","",(IF(D5="","",IF(#REF!=0,"",#REF!)))))</f>
        <v>0</v>
      </c>
      <c r="H5" s="20">
        <f t="shared" ref="H5:H18" si="15">IF(B5="","",IF(K5="","",IF(L5="","",AVERAGE(Q5,Y5,AG5,AO5,AZ5,BH5,BP5,BX5,CF5,CN5,CV5,DD5,DL5,DT5,EB5,EJ5,ER5,EZ5))))</f>
        <v>49.166546362134611</v>
      </c>
      <c r="I5" s="71">
        <f t="shared" si="2"/>
        <v>14</v>
      </c>
      <c r="J5" s="29"/>
      <c r="K5" s="7">
        <v>4</v>
      </c>
      <c r="L5" s="7">
        <v>188</v>
      </c>
      <c r="M5" s="28">
        <f>IF(foktomen!$C$4="","",foktomen!$E$4)</f>
        <v>1</v>
      </c>
      <c r="N5" s="32">
        <f t="shared" si="3"/>
        <v>47</v>
      </c>
      <c r="O5" s="32" t="str">
        <f t="shared" si="4"/>
        <v/>
      </c>
      <c r="P5" s="17">
        <f>IF(ISERROR(IF($B5="","",IF(K5="","",IF(L5="","",IF(foktomen!$Q$4="","",K5/(foktomen!$Q$4*7)))))),0,IF($B5="","",IF(K5="","",IF(L5="","",IF(foktomen!$Q$4="","",K5/(foktomen!$Q$4*7))))))</f>
        <v>0.2857142857142857</v>
      </c>
      <c r="Q5" s="107">
        <f>IF(ISERROR(IF($B5="","",IF(K5="","",IF(L5="","",IF(foktomen!$Q$4="","",L5/K5))))),0,IF($B5="","",IF(K5="","",IF(L5="","",IF(foktomen!$Q$4="","",L5/K5)))))</f>
        <v>47</v>
      </c>
      <c r="R5" s="8"/>
      <c r="S5" s="7">
        <v>8</v>
      </c>
      <c r="T5" s="7">
        <v>382</v>
      </c>
      <c r="U5" s="28">
        <f>IF(foktomen!$C$5="","",foktomen!$E$5)</f>
        <v>1</v>
      </c>
      <c r="V5" s="32">
        <f t="shared" si="5"/>
        <v>47.75</v>
      </c>
      <c r="W5" s="32" t="str">
        <f t="shared" si="6"/>
        <v/>
      </c>
      <c r="X5" s="17">
        <f>IF(ISERROR(IF($B5="","",IF(S5="","",IF(T5="","",IF(foktomen!$Q$5="","",S5/(foktomen!$Q$5*7)))))),0,IF($B5="","",IF(S5="","",IF(T5="","",IF(foktomen!$Q$5="","",S5/(foktomen!$Q$5*7))))))</f>
        <v>0.38095238095238093</v>
      </c>
      <c r="Y5" s="107">
        <f>IF(ISERROR(IF($B5="","",IF(S5="","",IF(T5="","",IF(foktomen!$Q$5="","",T5/S5))))),0,IF($B5="","",IF(S5="","",IF(T5="","",IF(foktomen!$Q$5="","",T5/S5)))))</f>
        <v>47.75</v>
      </c>
      <c r="Z5" s="8"/>
      <c r="AA5" s="7">
        <v>1</v>
      </c>
      <c r="AB5" s="7">
        <v>38</v>
      </c>
      <c r="AC5" s="28">
        <f>IF(foktomen!$C$6="","",foktomen!$E$6)</f>
        <v>1</v>
      </c>
      <c r="AD5" s="32">
        <f t="shared" ref="AD5:AD18" si="16">IF(I5="","",IF(AC5=(1),AG5,""))</f>
        <v>38</v>
      </c>
      <c r="AE5" s="32" t="str">
        <f t="shared" ref="AE5:AE17" si="17">IF($B5="","",IF(AC5=(2),AG5,""))</f>
        <v/>
      </c>
      <c r="AF5" s="17">
        <f>IF(ISERROR(IF($B5="","",IF(AA5="","",IF(AB5="","",IF(foktomen!$Q$6="","",AA5/(foktomen!$Q$6*7)))))),0,IF($B5="","",IF(AA5="","",IF(AB5="","",IF(foktomen!$Q$6="","",AA5/(foktomen!$Q$6*7))))))</f>
        <v>7.1428571428571425E-2</v>
      </c>
      <c r="AG5" s="107">
        <f>IF(ISERROR(IF($B5="","",IF(AA5="","",IF(AB5="","",IF(foktomen!$Q$6="","",AB5/AA5))))),0,IF($B5="","",IF(AA5="","",IF(AB5="","",IF(foktomen!$Q$6="","",AB5/AA5)))))</f>
        <v>38</v>
      </c>
      <c r="AH5" s="8"/>
      <c r="AI5" s="7">
        <v>8</v>
      </c>
      <c r="AJ5" s="7">
        <v>376</v>
      </c>
      <c r="AK5" s="28">
        <f>IF(foktomen!$C$7="","",foktomen!$E$7)</f>
        <v>1</v>
      </c>
      <c r="AL5" s="32">
        <f t="shared" ref="AL5:AL18" si="18">IF(Q5="","",IF(AK5=(1),AO5,""))</f>
        <v>47</v>
      </c>
      <c r="AM5" s="32" t="str">
        <f t="shared" ref="AM5:AM18" si="19">IF($B5="","",IF(AK5=(2),AO5,""))</f>
        <v/>
      </c>
      <c r="AN5" s="17">
        <f>IF(ISERROR(IF($B5="","",IF(AI5="","",IF(AJ5="","",IF(foktomen!$Q$7="","",AI5/(foktomen!$Q$7*7)))))),0,IF($B5="","",IF(AI5="","",IF(AJ5="","",IF(foktomen!$Q$7="","",AI5/(foktomen!$Q$7*7))))))</f>
        <v>0.38095238095238093</v>
      </c>
      <c r="AO5" s="107">
        <f>IF(ISERROR(IF($B5="","",IF(AI5="","",IF(AJ5="","",IF(foktomen!$Q$7="","",AJ5/AI5))))),0,IF($B5="","",IF(AI5="","",IF(AJ5="","",IF(foktomen!$Q$7="","",AJ5/AI5)))))</f>
        <v>47</v>
      </c>
      <c r="AP5" s="8"/>
      <c r="AQ5" s="7">
        <v>13</v>
      </c>
      <c r="AR5" s="7">
        <v>660</v>
      </c>
      <c r="AS5" s="28">
        <f>IF(foktomen!$C$8="","",foktomen!$E$8)</f>
        <v>1</v>
      </c>
      <c r="AT5" s="32">
        <f t="shared" si="7"/>
        <v>50.769230769230766</v>
      </c>
      <c r="AU5" s="32" t="str">
        <f t="shared" si="8"/>
        <v/>
      </c>
      <c r="AV5" s="28">
        <f>IF(foktomen!$C$8="","",foktomen!$E$8)</f>
        <v>1</v>
      </c>
      <c r="AW5" s="32">
        <f t="shared" si="9"/>
        <v>0.4642857142857143</v>
      </c>
      <c r="AX5" s="32" t="str">
        <f t="shared" si="10"/>
        <v/>
      </c>
      <c r="AY5" s="17">
        <f>IF(ISERROR(IF($B5="","",IF(AQ5="","",IF(AR5="","",IF(foktomen!$Q$8="","",AQ5/(foktomen!$Q$8*7)))))),0,IF($B5="","",IF(AQ5="","",IF(AR5="","",IF(foktomen!$Q$8="","",AQ5/(foktomen!$Q$8*7))))))</f>
        <v>0.4642857142857143</v>
      </c>
      <c r="AZ5" s="107">
        <f>IF(ISERROR(IF($B5="","",IF(AQ5="","",IF(AR5="","",IF(foktomen!$Q$8="","",AR5/AQ5))))),0,IF($B5="","",IF(AQ5="","",IF(AR5="","",IF(foktomen!$Q$8="","",AR5/AQ5)))))</f>
        <v>50.769230769230766</v>
      </c>
      <c r="BA5" s="8"/>
      <c r="BB5" s="7">
        <v>10</v>
      </c>
      <c r="BC5" s="7">
        <v>496</v>
      </c>
      <c r="BD5" s="28">
        <f>IF(foktomen!$C$9="","",foktomen!$E$9)</f>
        <v>1</v>
      </c>
      <c r="BE5" s="32">
        <f t="shared" si="11"/>
        <v>49.6</v>
      </c>
      <c r="BF5" s="32" t="str">
        <f t="shared" ref="BF5:BF18" si="20">IF($B5="","",IF(BD5=(2),BH5,""))</f>
        <v/>
      </c>
      <c r="BG5" s="17">
        <f>IF(ISERROR(IF($B5="","",IF(BB5="","",IF(BC5="","",IF(foktomen!$Q$9="","",BB5/(foktomen!$Q$9*7)))))),0,IF($B5="","",IF(BB5="","",IF(BC5="","",IF(foktomen!$Q$9="","",BB5/(foktomen!$Q$9*7))))))</f>
        <v>0.35714285714285715</v>
      </c>
      <c r="BH5" s="107">
        <f>IF(ISERROR(IF($B5="","",IF(BB5="","",IF(BC5="","",IF(foktomen!$Q$9="","",BC5/BB5))))),0,IF($B5="","",IF(BB5="","",IF(BC5="","",IF(foktomen!$Q$9="","",BC5/BB5)))))</f>
        <v>49.6</v>
      </c>
      <c r="BI5" s="8"/>
      <c r="BJ5" s="7">
        <v>13</v>
      </c>
      <c r="BK5" s="7">
        <v>654</v>
      </c>
      <c r="BL5" s="28">
        <f>IF(foktomen!$C$10="","",foktomen!$E$10)</f>
        <v>1</v>
      </c>
      <c r="BM5" s="32">
        <f t="shared" si="12"/>
        <v>50.307692307692307</v>
      </c>
      <c r="BN5" s="32" t="str">
        <f t="shared" si="13"/>
        <v/>
      </c>
      <c r="BO5" s="17">
        <f>IF(ISERROR(IF($B5="","",IF(BJ5="","",IF(BK5="","",IF(foktomen!$Q$10="","",BJ5/(foktomen!$Q$10*7)))))),0,IF($B5="","",IF(BJ5="","",IF(BK5="","",IF(foktomen!$Q$10="","",BJ5/(foktomen!$Q$10*7))))))</f>
        <v>0.61904761904761907</v>
      </c>
      <c r="BP5" s="107">
        <f>IF(ISERROR(IF($B5="","",IF(BJ5="","",IF(BK5="","",IF(foktomen!$Q$10="","",BK5/BJ5))))),0,IF($B5="","",IF(BJ5="","",IF(BK5="","",IF(foktomen!$Q$10="","",BK5/BJ5)))))</f>
        <v>50.307692307692307</v>
      </c>
      <c r="BQ5" s="8"/>
      <c r="BR5" s="7">
        <v>21</v>
      </c>
      <c r="BS5" s="7">
        <v>1006</v>
      </c>
      <c r="BT5" s="28">
        <f>IF(foktomen!$C$11="","",foktomen!$E$11)</f>
        <v>1</v>
      </c>
      <c r="BU5" s="32">
        <f t="shared" ref="BU5:BU18" si="21">IF($B5="","",IF(BT5=(1),BX5,""))</f>
        <v>47.904761904761905</v>
      </c>
      <c r="BV5" s="32" t="str">
        <f t="shared" ref="BV5:BV18" si="22">IF($B5="","",IF(BT5=(2),BX5,""))</f>
        <v/>
      </c>
      <c r="BW5" s="17">
        <f>IF(ISERROR(IF($B5="","",IF(BR5="","",IF(BS5="","",IF(foktomen!$Q$11="","",BR5/(foktomen!$Q$11*7)))))),0,IF($B5="","",IF(BR5="","",IF(BS5="","",IF(foktomen!$Q$11="","",BR5/(foktomen!$Q$11*7))))))</f>
        <v>1.5</v>
      </c>
      <c r="BX5" s="107">
        <f>IF(ISERROR(IF($B5="","",IF(BR5="","",IF(BS5="","",IF(foktomen!$Q$11="","",BS5/BR5))))),0,IF($B5="","",IF(BR5="","",IF(BS5="","",IF(foktomen!$Q$11="","",BS5/BR5)))))</f>
        <v>47.904761904761905</v>
      </c>
      <c r="BY5" s="8"/>
      <c r="BZ5" s="7">
        <v>18</v>
      </c>
      <c r="CA5" s="7">
        <v>892</v>
      </c>
      <c r="CB5" s="28">
        <f>IF(foktomen!$C$12="","",foktomen!$E$12)</f>
        <v>1</v>
      </c>
      <c r="CC5" s="32">
        <f t="shared" ref="CC5:CC18" si="23">IF($B5="","",IF(CB5=(1),CF5,""))</f>
        <v>49.555555555555557</v>
      </c>
      <c r="CD5" s="32" t="str">
        <f t="shared" ref="CD5:CD18" si="24">IF($B5="","",IF(CB5=(2),CF5,""))</f>
        <v/>
      </c>
      <c r="CE5" s="17">
        <f>IF(ISERROR(IF($B5="","",IF(BZ5="","",IF(CA5="","",IF(foktomen!$Q$12="","",BZ5/(foktomen!$Q$12*7)))))),0,IF($B5="","",IF(BZ5="","",IF(CA5="","",IF(foktomen!$Q$12="","",BZ5/(foktomen!$Q$12*7))))))</f>
        <v>0.51428571428571423</v>
      </c>
      <c r="CF5" s="107">
        <f>IF(ISERROR(IF($B5="","",IF(BZ5="","",IF(CA5="","",IF(foktomen!$Q$12="","",CA5/BZ5))))),0,IF($B5="","",IF(BZ5="","",IF(CA5="","",IF(foktomen!$Q$12="","",CA5/BZ5)))))</f>
        <v>49.555555555555557</v>
      </c>
      <c r="CG5" s="8"/>
      <c r="CH5" s="7">
        <v>21</v>
      </c>
      <c r="CI5" s="7">
        <v>1090</v>
      </c>
      <c r="CJ5" s="28">
        <f>IF(foktomen!$C$13="","",foktomen!$E$13)</f>
        <v>1</v>
      </c>
      <c r="CK5" s="32">
        <f t="shared" ref="CK5:CK18" si="25">IF($B5="","",IF(CJ5=(1),CN5,""))</f>
        <v>51.904761904761905</v>
      </c>
      <c r="CL5" s="32" t="str">
        <f t="shared" ref="CL5:CL18" si="26">IF($B5="","",IF(CJ5=(2),CN5,""))</f>
        <v/>
      </c>
      <c r="CM5" s="17">
        <f>IF(ISERROR(IF($B5="","",IF(CH5="","",IF(CI5="","",IF(foktomen!$Q$13="","",CH5/(foktomen!$Q$13*7)))))),0,IF($B5="","",IF(CH5="","",IF(CI5="","",IF(foktomen!$Q$13="","",CH5/(foktomen!$Q$13*7))))))</f>
        <v>0.5</v>
      </c>
      <c r="CN5" s="107">
        <f>IF(ISERROR(IF($B5="","",IF(CH5="","",IF(CI5="","",IF(foktomen!$Q$13="","",CI5/CH5))))),0,IF($B5="","",IF(CH5="","",IF(CI5="","",IF(foktomen!$Q$13="","",CI5/CH5)))))</f>
        <v>51.904761904761905</v>
      </c>
      <c r="CO5" s="8"/>
      <c r="CP5" s="7">
        <v>14</v>
      </c>
      <c r="CQ5" s="7">
        <v>740</v>
      </c>
      <c r="CR5" s="28">
        <f>IF(foktomen!$C$14="","",foktomen!$E$14)</f>
        <v>1</v>
      </c>
      <c r="CS5" s="32">
        <f t="shared" ref="CS5:CS18" si="27">IF($B5="","",IF(CR5=(1),CV5,""))</f>
        <v>52.857142857142854</v>
      </c>
      <c r="CT5" s="32" t="str">
        <f t="shared" ref="CT5:CT18" si="28">IF($B5="","",IF(CR5=(2),CV5,""))</f>
        <v/>
      </c>
      <c r="CU5" s="17">
        <f>IF(ISERROR(IF($B5="","",IF(CP5="","",IF(CQ5="","",IF(foktomen!$Q$14="","",CP5/(foktomen!$Q$14*7)))))),0,IF($B5="","",IF(CP5="","",IF(CQ5="","",IF(foktomen!$Q$14="","",CP5/(foktomen!$Q$14*7))))))</f>
        <v>0.66666666666666663</v>
      </c>
      <c r="CV5" s="107">
        <f>IF(ISERROR(IF($B5="","",IF(CP5="","",IF(CQ5="","",IF(foktomen!$Q$14="","",CQ5/CP5))))),0,IF($B5="","",IF(CP5="","",IF(CQ5="","",IF(foktomen!$Q$14="","",CQ5/CP5)))))</f>
        <v>52.857142857142854</v>
      </c>
      <c r="CW5" s="8"/>
      <c r="CX5" s="7">
        <v>21</v>
      </c>
      <c r="CY5" s="7">
        <v>1050</v>
      </c>
      <c r="CZ5" s="28">
        <f>IF(foktomen!$C$15="","",foktomen!$E$15)</f>
        <v>1</v>
      </c>
      <c r="DA5" s="32">
        <f t="shared" ref="DA5:DA18" si="29">IF($B5="","",IF(CZ5=(1),DD5,""))</f>
        <v>50</v>
      </c>
      <c r="DB5" s="32" t="str">
        <f t="shared" ref="DB5:DB18" si="30">IF($B5="","",IF(CZ5=(2),DD5,""))</f>
        <v/>
      </c>
      <c r="DC5" s="17">
        <f>IF(ISERROR(IF($B5="","",IF(CX5="","",IF(CY5="","",IF(foktomen!$Q$15="","",CX5/(foktomen!$Q$15*7)))))),0,IF($B5="","",IF(CX5="","",IF(CY5="","",IF(foktomen!$Q$15="","",CX5/(foktomen!$Q$15*7))))))</f>
        <v>3</v>
      </c>
      <c r="DD5" s="107">
        <f>IF(ISERROR(IF($B5="","",IF(CX5="","",IF(CX5="","",IF(foktomen!$Q$15="","",CY5/CX5))))),0,IF($B5="","",IF(CX5="","",IF(CY5="","",IF(foktomen!$Q$15="","",CY5/CX5)))))</f>
        <v>50</v>
      </c>
      <c r="DE5" s="8"/>
      <c r="DF5" s="7">
        <v>24</v>
      </c>
      <c r="DG5" s="7">
        <v>1180</v>
      </c>
      <c r="DH5" s="28">
        <f>IF(foktomen!$C$16="","",foktomen!$E$16)</f>
        <v>1</v>
      </c>
      <c r="DI5" s="32">
        <f t="shared" ref="DI5:DI18" si="31">IF($B5="","",IF(DH5=(1),DL5,""))</f>
        <v>49.166666666666664</v>
      </c>
      <c r="DJ5" s="32" t="str">
        <f t="shared" ref="DJ5:DJ18" si="32">IF($B5="","",IF(DH5=(2),DL5,""))</f>
        <v/>
      </c>
      <c r="DK5" s="17">
        <f>IF(ISERROR(IF($B5="","",IF(DF5="","",IF(DG5="","",IF(foktomen!$Q$16="","",DF5/(foktomen!$Q$16*7)))))),0,IF($B5="","",IF(DF5="","",IF(DG5="","",IF(foktomen!$Q$16="","",DF5/(foktomen!$Q$16*7))))))</f>
        <v>0.5714285714285714</v>
      </c>
      <c r="DL5" s="107">
        <f>IF(ISERROR(IF($B5="","",IF(DF5="","",IF(DF5="","",IF(foktomen!$Q$16="","",DG5/DF5))))),0,IF($B5="","",IF(DF5="","",IF(DG5="","",IF(foktomen!$Q$16="","",DG5/DF5)))))</f>
        <v>49.166666666666664</v>
      </c>
      <c r="DM5" s="8"/>
      <c r="DN5" s="7">
        <v>16</v>
      </c>
      <c r="DO5" s="7">
        <v>794</v>
      </c>
      <c r="DP5" s="28">
        <f>IF(foktomen!$C$17="","",foktomen!$E$17)</f>
        <v>1</v>
      </c>
      <c r="DQ5" s="32">
        <f t="shared" ref="DQ5:DQ18" si="33">IF($B5="","",IF(DP5=(1),DT5,""))</f>
        <v>49.625</v>
      </c>
      <c r="DR5" s="32" t="str">
        <f t="shared" ref="DR5:DR18" si="34">IF($B5="","",IF(DP5=(2),DT5,""))</f>
        <v/>
      </c>
      <c r="DS5" s="17">
        <f>IF(ISERROR(IF($B5="","",IF(DN5="","",IF(DO5="","",IF(foktomen!$Q$17="","",DN5/(foktomen!$Q$17*7)))))),0,IF($B5="","",IF(DN5="","",IF(DO5="","",IF(foktomen!$Q$17="","",DN5/(foktomen!$Q$17*7))))))</f>
        <v>0.45714285714285713</v>
      </c>
      <c r="DT5" s="107">
        <f>IF(ISERROR(IF($B5="","",IF(DN5="","",IF(DN5="","",IF(foktomen!$Q$17="","",DO5/DN5))))),0,IF($B5="","",IF(DN5="","",IF(DO5="","",IF(foktomen!$Q$17="","",DO5/DN5)))))</f>
        <v>49.625</v>
      </c>
      <c r="DU5" s="8"/>
      <c r="DV5" s="7">
        <v>40</v>
      </c>
      <c r="DW5" s="7">
        <v>2108</v>
      </c>
      <c r="DX5" s="28">
        <f>IF(foktomen!$C$18="","",foktomen!$E$18)</f>
        <v>1</v>
      </c>
      <c r="DY5" s="32">
        <f>IF($B5="","",IF(DX5=(1),EB5,""))</f>
        <v>52.7</v>
      </c>
      <c r="DZ5" s="32" t="str">
        <f t="shared" ref="DZ5:DZ18" si="35">IF($B5="","",IF(DX5=(2),EB5,""))</f>
        <v/>
      </c>
      <c r="EA5" s="17">
        <f>IF(ISERROR(IF($B5="","",IF(DV5="","",IF(DW5="","",IF(foktomen!$Q$18="","",DV5/(foktomen!$Q$18*7)))))),0,IF($B5="","",IF(DV5="","",IF(DW5="","",IF(foktomen!$Q$18="","",DV5/(foktomen!$Q$18*7))))))</f>
        <v>1.1428571428571428</v>
      </c>
      <c r="EB5" s="107">
        <f>IF(ISERROR(IF($B5="","",IF(DV5="","",IF(DV5="","",IF(foktomen!$Q$18="","",DW5/DV5))))),0,IF($B5="","",IF(DV5="","",IF(DW5="","",IF(foktomen!$Q$18="","",DW5/DV5)))))</f>
        <v>52.7</v>
      </c>
      <c r="EC5" s="8"/>
      <c r="ED5" s="7">
        <v>21</v>
      </c>
      <c r="EE5" s="7">
        <v>1068</v>
      </c>
      <c r="EF5" s="28">
        <f>IF(foktomen!$C$19="","",foktomen!$E$19)</f>
        <v>1</v>
      </c>
      <c r="EG5" s="32">
        <f t="shared" ref="EG5:EG18" si="36">IF($B5="","",IF(EF5=(1),EJ5,""))</f>
        <v>50.857142857142854</v>
      </c>
      <c r="EH5" s="32" t="str">
        <f t="shared" ref="EH5:EH18" si="37">IF($B5="","",IF(EF5=(2),EJ5,""))</f>
        <v/>
      </c>
      <c r="EI5" s="17">
        <f>IF(ISERROR(IF($B5="","",IF(ED5="","",IF(EE5="","",IF(foktomen!$Q$19="","",ED5/(foktomen!$Q$19*7)))))),0,IF($B5="","",IF(ED5="","",IF(EE5="","",IF(foktomen!$Q$19="","",ED5/(foktomen!$Q$19*7))))))</f>
        <v>0.5</v>
      </c>
      <c r="EJ5" s="107">
        <f>IF(ISERROR(IF($B5="","",IF(ED5="","",IF(EE5="","",IF(foktomen!$Q$19="","",EE5/ED5))))),0,IF($B5="","",IF(ED5="","",IF(EE5="","",IF(foktomen!$Q$19="","",EE5/ED5)))))</f>
        <v>50.857142857142854</v>
      </c>
      <c r="EK5" s="8"/>
      <c r="EL5" s="7">
        <v>24</v>
      </c>
      <c r="EM5" s="7">
        <v>1220</v>
      </c>
      <c r="EN5" s="28">
        <f>IF(foktomen!$C$20="","",foktomen!$E$20)</f>
        <v>1</v>
      </c>
      <c r="EO5" s="32">
        <f t="shared" ref="EO5:EO18" si="38">IF($B5="","",IF(EN5=(1),ER5,""))</f>
        <v>50.833333333333336</v>
      </c>
      <c r="EP5" s="32" t="str">
        <f t="shared" ref="EP5:EP18" si="39">IF($B5="","",IF(EN5=(2),ER5,""))</f>
        <v/>
      </c>
      <c r="EQ5" s="17">
        <f>IF(ISERROR(IF($B5="","",IF(EL5="","",IF(EM5="","",IF(foktomen!$Q$20="","",EL5/(foktomen!$Q$20*7)))))),0,IF($B5="","",IF(EL5="","",IF(EM5="","",IF(foktomen!$Q$20="","",EL5/(foktomen!$Q$20*7))))))</f>
        <v>0.8571428571428571</v>
      </c>
      <c r="ER5" s="107">
        <f>IF(ISERROR(IF($B5="","",IF(EL5="","",IF(EM5="","",IF(foktomen!$Q$20="","",EM5/EL5))))),0,IF($B5="","",IF(EL5="","",IF(EM5="","",IF(foktomen!$Q$20="","",EM5/EL5)))))</f>
        <v>50.833333333333336</v>
      </c>
      <c r="ES5" s="8"/>
      <c r="ET5" s="7"/>
      <c r="EU5" s="7"/>
      <c r="EV5" s="28">
        <f>IF(foktomen!$C$21="","",foktomen!$E$21)</f>
        <v>1</v>
      </c>
      <c r="EW5" s="32" t="str">
        <f t="shared" ref="EW5:EW18" si="40">IF($B5="","",IF(EV5=(1),EZ5,""))</f>
        <v/>
      </c>
      <c r="EX5" s="32" t="str">
        <f t="shared" ref="EX5:EX18" si="41">IF($B5="","",IF(EV5=(2),EZ5,""))</f>
        <v/>
      </c>
      <c r="EY5" s="17" t="str">
        <f>IF(ISERROR(IF($B5="","",IF(ET5="","",IF(EU5="","",IF(foktomen!$Q$21="","",ET5/(foktomen!$Q$21*7)))))),0,IF($B5="","",IF(ET5="","",IF(EU5="","",IF(foktomen!$Q$21="","",ET5/(foktomen!$Q$21*7))))))</f>
        <v/>
      </c>
      <c r="EZ5" s="107" t="str">
        <f>IF(ISERROR(IF($B5="","",IF(ET5="","",IF(ET5="","",IF(foktomen!$Q$21="","",EU5/ET5))))),0,IF($B5="","",IF(ET5="","",IF(EU5="","",IF(foktomen!$Q$21="","",EU5/ET5)))))</f>
        <v/>
      </c>
      <c r="FA5" s="8"/>
      <c r="FB5" s="7"/>
      <c r="FC5" s="7"/>
      <c r="FD5" s="28" t="str">
        <f>IF(foktomen!$C$22="","",foktomen!$E$22)</f>
        <v/>
      </c>
      <c r="FE5" s="32" t="str">
        <f t="shared" ref="FE5:FE18" si="42">IF($B5="","",IF(FD5=(1),FH5,""))</f>
        <v/>
      </c>
      <c r="FF5" s="32" t="str">
        <f t="shared" ref="FF5:FF18" si="43">IF($B5="","",IF(FD5=(2),FH5,""))</f>
        <v/>
      </c>
      <c r="FG5" s="17" t="str">
        <f>IF(ISERROR(IF($B5="","",IF(FB5="","",IF(FC5="","",IF(foktomen!$Q$22="","",FB5/(foktomen!$Q$22*7)))))),0,IF($B5="","",IF(FB5="","",IF(FC5="","",IF(foktomen!$Q$22="","",FB5/(foktomen!$Q$22*7))))))</f>
        <v/>
      </c>
      <c r="FH5" s="107" t="str">
        <f>IF(ISERROR(IF($B5="","",IF(FB5="","",IF(FB5="","",IF(foktomen!$Q$22="","",FC5/FB5))))),0,IF($B5="","",IF(FB5="","",IF(FC5="","",IF(foktomen!$Q$22="","",FC5/FB5)))))</f>
        <v/>
      </c>
      <c r="FI5" s="8"/>
      <c r="FJ5" s="7"/>
      <c r="FK5" s="7"/>
      <c r="FL5" s="28" t="str">
        <f>IF(foktomen!$C$23="","",foktomen!$E$23)</f>
        <v/>
      </c>
      <c r="FM5" s="32" t="str">
        <f t="shared" ref="FM5:FM18" si="44">IF($B5="","",IF(FL5=(1),FP5,""))</f>
        <v/>
      </c>
      <c r="FN5" s="32" t="str">
        <f t="shared" ref="FN5:FN18" si="45">IF($B5="","",IF(FL5=(2),FP5,""))</f>
        <v/>
      </c>
      <c r="FO5" s="17" t="str">
        <f>IF(ISERROR(IF($B5="","",IF(FJ5="","",IF(FK5="","",IF(foktomen!$Q$23="","",FJ5/(foktomen!$Q$23*7)))))),0,IF($B5="","",IF(FJ5="","",IF(FK5="","",IF(foktomen!$Q$23="","",FJ5/(foktomen!$Q$23*7))))))</f>
        <v/>
      </c>
      <c r="FP5" s="107" t="str">
        <f>IF(ISERROR(IF($B5="","",IF(FJ5="","",IF(FJ5="","",IF(foktomen!$Q$23="","",FK5/FJ5))))),0,IF($B5="","",IF(FJ5="","",IF(FK5="","",IF(foktomen!$Q$23="","",FK5/FJ5)))))</f>
        <v/>
      </c>
      <c r="FQ5" s="8"/>
      <c r="FR5" s="72"/>
      <c r="FS5" s="72"/>
      <c r="FT5" s="72"/>
      <c r="FU5" s="72"/>
      <c r="FV5" s="72"/>
      <c r="FW5" s="72"/>
      <c r="FX5" s="72"/>
    </row>
    <row r="6" spans="1:180" s="4" customFormat="1" ht="18" customHeight="1" x14ac:dyDescent="0.25">
      <c r="B6" s="127">
        <v>42101</v>
      </c>
      <c r="C6" s="62">
        <v>2</v>
      </c>
      <c r="D6" s="62">
        <f t="shared" si="0"/>
        <v>0</v>
      </c>
      <c r="E6" s="62">
        <f t="shared" si="1"/>
        <v>289</v>
      </c>
      <c r="F6" s="63">
        <f t="shared" si="14"/>
        <v>289</v>
      </c>
      <c r="G6" s="62">
        <f>IF(ISERROR(IF(B6="","",IF(#REF!=0,"",#REF!))),0,IF(B6="","",(IF(D6="","",IF(#REF!=0,"",#REF!)))))</f>
        <v>0</v>
      </c>
      <c r="H6" s="20">
        <f t="shared" si="15"/>
        <v>46.112783253051127</v>
      </c>
      <c r="I6" s="71">
        <f t="shared" si="2"/>
        <v>15</v>
      </c>
      <c r="J6" s="29"/>
      <c r="K6" s="7">
        <v>6</v>
      </c>
      <c r="L6" s="7">
        <v>292</v>
      </c>
      <c r="M6" s="28">
        <f>IF(foktomen!$C$4="","",foktomen!$E$4)</f>
        <v>1</v>
      </c>
      <c r="N6" s="32">
        <f t="shared" si="3"/>
        <v>48.666666666666664</v>
      </c>
      <c r="O6" s="32" t="str">
        <f t="shared" si="4"/>
        <v/>
      </c>
      <c r="P6" s="17">
        <f>IF(ISERROR(IF($B6="","",IF(K6="","",IF(L6="","",IF(foktomen!$Q$4="","",K6/(foktomen!$Q$4*7)))))),0,IF($B6="","",IF(K6="","",IF(L6="","",IF(foktomen!$Q$4="","",K6/(foktomen!$Q$4*7))))))</f>
        <v>0.42857142857142855</v>
      </c>
      <c r="Q6" s="107">
        <f>IF(ISERROR(IF($B6="","",IF(K6="","",IF(L6="","",IF(foktomen!$Q$4="","",L6/K6))))),0,IF($B6="","",IF(K6="","",IF(L6="","",IF(foktomen!$Q$4="","",L6/K6)))))</f>
        <v>48.666666666666664</v>
      </c>
      <c r="R6" s="8"/>
      <c r="S6" s="7">
        <v>22</v>
      </c>
      <c r="T6" s="7">
        <v>11</v>
      </c>
      <c r="U6" s="28">
        <f>IF(foktomen!$C$5="","",foktomen!$E$5)</f>
        <v>1</v>
      </c>
      <c r="V6" s="32">
        <f t="shared" si="5"/>
        <v>0.5</v>
      </c>
      <c r="W6" s="32" t="str">
        <f t="shared" si="6"/>
        <v/>
      </c>
      <c r="X6" s="17">
        <f>IF(ISERROR(IF($B6="","",IF(S6="","",IF(T6="","",IF(foktomen!$Q$5="","",S6/(foktomen!$Q$5*7)))))),0,IF($B6="","",IF(S6="","",IF(T6="","",IF(foktomen!$Q$5="","",S6/(foktomen!$Q$5*7))))))</f>
        <v>1.0476190476190477</v>
      </c>
      <c r="Y6" s="107">
        <f>IF(ISERROR(IF($B6="","",IF(S6="","",IF(T6="","",IF(foktomen!$Q$5="","",T6/S6))))),0,IF($B6="","",IF(S6="","",IF(T6="","",IF(foktomen!$Q$5="","",T6/S6)))))</f>
        <v>0.5</v>
      </c>
      <c r="Z6" s="8"/>
      <c r="AA6" s="7">
        <v>7</v>
      </c>
      <c r="AB6" s="7">
        <v>308</v>
      </c>
      <c r="AC6" s="28">
        <f>IF(foktomen!$C$6="","",foktomen!$E$6)</f>
        <v>1</v>
      </c>
      <c r="AD6" s="32">
        <f t="shared" si="16"/>
        <v>44</v>
      </c>
      <c r="AE6" s="32" t="str">
        <f t="shared" si="17"/>
        <v/>
      </c>
      <c r="AF6" s="17">
        <f>IF(ISERROR(IF($B6="","",IF(AA6="","",IF(AB6="","",IF(foktomen!$Q$6="","",AA6/(foktomen!$Q$6*7)))))),0,IF($B6="","",IF(AA6="","",IF(AB6="","",IF(foktomen!$Q$6="","",AA6/(foktomen!$Q$6*7))))))</f>
        <v>0.5</v>
      </c>
      <c r="AG6" s="107">
        <f>IF(ISERROR(IF($B6="","",IF(AA6="","",IF(AB6="","",IF(foktomen!$Q$6="","",AB6/AA6))))),0,IF($B6="","",IF(AA6="","",IF(AB6="","",IF(foktomen!$Q$6="","",AB6/AA6)))))</f>
        <v>44</v>
      </c>
      <c r="AH6" s="8"/>
      <c r="AI6" s="7">
        <v>11</v>
      </c>
      <c r="AJ6" s="7">
        <v>522</v>
      </c>
      <c r="AK6" s="28">
        <f>IF(foktomen!$C$7="","",foktomen!$E$7)</f>
        <v>1</v>
      </c>
      <c r="AL6" s="32">
        <f t="shared" si="18"/>
        <v>47.454545454545453</v>
      </c>
      <c r="AM6" s="32" t="str">
        <f t="shared" si="19"/>
        <v/>
      </c>
      <c r="AN6" s="17">
        <f>IF(ISERROR(IF($B6="","",IF(AI6="","",IF(AJ6="","",IF(foktomen!$Q$7="","",AI6/(foktomen!$Q$7*7)))))),0,IF($B6="","",IF(AI6="","",IF(AJ6="","",IF(foktomen!$Q$7="","",AI6/(foktomen!$Q$7*7))))))</f>
        <v>0.52380952380952384</v>
      </c>
      <c r="AO6" s="107">
        <f>IF(ISERROR(IF($B6="","",IF(AI6="","",IF(AJ6="","",IF(foktomen!$Q$7="","",AJ6/AI6))))),0,IF($B6="","",IF(AI6="","",IF(AJ6="","",IF(foktomen!$Q$7="","",AJ6/AI6)))))</f>
        <v>47.454545454545453</v>
      </c>
      <c r="AP6" s="8"/>
      <c r="AQ6" s="7">
        <v>15</v>
      </c>
      <c r="AR6" s="7">
        <v>752</v>
      </c>
      <c r="AS6" s="28">
        <f>IF(foktomen!$C$8="","",foktomen!$E$8)</f>
        <v>1</v>
      </c>
      <c r="AT6" s="32">
        <f t="shared" si="7"/>
        <v>50.133333333333333</v>
      </c>
      <c r="AU6" s="32" t="str">
        <f t="shared" si="8"/>
        <v/>
      </c>
      <c r="AV6" s="28">
        <f>IF(foktomen!$C$8="","",foktomen!$E$8)</f>
        <v>1</v>
      </c>
      <c r="AW6" s="32">
        <f t="shared" si="9"/>
        <v>0.5357142857142857</v>
      </c>
      <c r="AX6" s="32" t="str">
        <f t="shared" si="10"/>
        <v/>
      </c>
      <c r="AY6" s="17">
        <f>IF(ISERROR(IF($B6="","",IF(AQ6="","",IF(AR6="","",IF(foktomen!$Q$8="","",AQ6/(foktomen!$Q$8*7)))))),0,IF($B6="","",IF(AQ6="","",IF(AR6="","",IF(foktomen!$Q$8="","",AQ6/(foktomen!$Q$8*7))))))</f>
        <v>0.5357142857142857</v>
      </c>
      <c r="AZ6" s="107">
        <f>IF(ISERROR(IF($B6="","",IF(AQ6="","",IF(AR6="","",IF(foktomen!$Q$8="","",AR6/AQ6))))),0,IF($B6="","",IF(AQ6="","",IF(AR6="","",IF(foktomen!$Q$8="","",AR6/AQ6)))))</f>
        <v>50.133333333333333</v>
      </c>
      <c r="BA6" s="8"/>
      <c r="BB6" s="7">
        <v>21</v>
      </c>
      <c r="BC6" s="7">
        <v>1028</v>
      </c>
      <c r="BD6" s="28">
        <f>IF(foktomen!$C$9="","",foktomen!$E$9)</f>
        <v>1</v>
      </c>
      <c r="BE6" s="32">
        <f t="shared" si="11"/>
        <v>48.952380952380949</v>
      </c>
      <c r="BF6" s="32" t="str">
        <f t="shared" si="20"/>
        <v/>
      </c>
      <c r="BG6" s="17">
        <f>IF(ISERROR(IF($B6="","",IF(BB6="","",IF(BC6="","",IF(foktomen!$Q$9="","",BB6/(foktomen!$Q$9*7)))))),0,IF($B6="","",IF(BB6="","",IF(BC6="","",IF(foktomen!$Q$9="","",BB6/(foktomen!$Q$9*7))))))</f>
        <v>0.75</v>
      </c>
      <c r="BH6" s="107">
        <f>IF(ISERROR(IF($B6="","",IF(BB6="","",IF(BC6="","",IF(foktomen!$Q$9="","",BC6/BB6))))),0,IF($B6="","",IF(BB6="","",IF(BC6="","",IF(foktomen!$Q$9="","",BC6/BB6)))))</f>
        <v>48.952380952380949</v>
      </c>
      <c r="BI6" s="8"/>
      <c r="BJ6" s="7">
        <v>19</v>
      </c>
      <c r="BK6" s="7">
        <v>856</v>
      </c>
      <c r="BL6" s="28">
        <f>IF(foktomen!$C$10="","",foktomen!$E$10)</f>
        <v>1</v>
      </c>
      <c r="BM6" s="32">
        <f t="shared" si="12"/>
        <v>45.05263157894737</v>
      </c>
      <c r="BN6" s="32" t="str">
        <f t="shared" si="13"/>
        <v/>
      </c>
      <c r="BO6" s="17">
        <f>IF(ISERROR(IF($B6="","",IF(BJ6="","",IF(BK6="","",IF(foktomen!$Q$10="","",BJ6/(foktomen!$Q$10*7)))))),0,IF($B6="","",IF(BJ6="","",IF(BK6="","",IF(foktomen!$Q$10="","",BJ6/(foktomen!$Q$10*7))))))</f>
        <v>0.90476190476190477</v>
      </c>
      <c r="BP6" s="107">
        <f>IF(ISERROR(IF($B6="","",IF(BJ6="","",IF(BK6="","",IF(foktomen!$Q$10="","",BK6/BJ6))))),0,IF($B6="","",IF(BJ6="","",IF(BK6="","",IF(foktomen!$Q$10="","",BK6/BJ6)))))</f>
        <v>45.05263157894737</v>
      </c>
      <c r="BQ6" s="8"/>
      <c r="BR6" s="7">
        <v>16</v>
      </c>
      <c r="BS6" s="7">
        <v>770</v>
      </c>
      <c r="BT6" s="28">
        <f>IF(foktomen!$C$11="","",foktomen!$E$11)</f>
        <v>1</v>
      </c>
      <c r="BU6" s="32">
        <f t="shared" si="21"/>
        <v>48.125</v>
      </c>
      <c r="BV6" s="32" t="str">
        <f t="shared" si="22"/>
        <v/>
      </c>
      <c r="BW6" s="17">
        <f>IF(ISERROR(IF($B6="","",IF(BR6="","",IF(BS6="","",IF(foktomen!$Q$11="","",BR6/(foktomen!$Q$11*7)))))),0,IF($B6="","",IF(BR6="","",IF(BS6="","",IF(foktomen!$Q$11="","",BR6/(foktomen!$Q$11*7))))))</f>
        <v>1.1428571428571428</v>
      </c>
      <c r="BX6" s="107">
        <f>IF(ISERROR(IF($B6="","",IF(BR6="","",IF(BS6="","",IF(foktomen!$Q$11="","",BS6/BR6))))),0,IF($B6="","",IF(BR6="","",IF(BS6="","",IF(foktomen!$Q$11="","",BS6/BR6)))))</f>
        <v>48.125</v>
      </c>
      <c r="BY6" s="8"/>
      <c r="BZ6" s="7">
        <v>16</v>
      </c>
      <c r="CA6" s="7">
        <v>782</v>
      </c>
      <c r="CB6" s="28">
        <f>IF(foktomen!$C$12="","",foktomen!$E$12)</f>
        <v>1</v>
      </c>
      <c r="CC6" s="32">
        <f t="shared" si="23"/>
        <v>48.875</v>
      </c>
      <c r="CD6" s="32" t="str">
        <f t="shared" si="24"/>
        <v/>
      </c>
      <c r="CE6" s="17">
        <f>IF(ISERROR(IF($B6="","",IF(BZ6="","",IF(CA6="","",IF(foktomen!$Q$12="","",BZ6/(foktomen!$Q$12*7)))))),0,IF($B6="","",IF(BZ6="","",IF(CA6="","",IF(foktomen!$Q$12="","",BZ6/(foktomen!$Q$12*7))))))</f>
        <v>0.45714285714285713</v>
      </c>
      <c r="CF6" s="107">
        <f>IF(ISERROR(IF($B6="","",IF(BZ6="","",IF(CA6="","",IF(foktomen!$Q$12="","",CA6/BZ6))))),0,IF($B6="","",IF(BZ6="","",IF(CA6="","",IF(foktomen!$Q$12="","",CA6/BZ6)))))</f>
        <v>48.875</v>
      </c>
      <c r="CG6" s="8"/>
      <c r="CH6" s="7">
        <v>23</v>
      </c>
      <c r="CI6" s="7">
        <v>1188</v>
      </c>
      <c r="CJ6" s="28">
        <f>IF(foktomen!$C$13="","",foktomen!$E$13)</f>
        <v>1</v>
      </c>
      <c r="CK6" s="32">
        <f t="shared" si="25"/>
        <v>51.652173913043477</v>
      </c>
      <c r="CL6" s="32" t="str">
        <f t="shared" si="26"/>
        <v/>
      </c>
      <c r="CM6" s="17">
        <f>IF(ISERROR(IF($B6="","",IF(CH6="","",IF(CI6="","",IF(foktomen!$Q$13="","",CH6/(foktomen!$Q$13*7)))))),0,IF($B6="","",IF(CH6="","",IF(CI6="","",IF(foktomen!$Q$13="","",CH6/(foktomen!$Q$13*7))))))</f>
        <v>0.54761904761904767</v>
      </c>
      <c r="CN6" s="107">
        <f>IF(ISERROR(IF($B6="","",IF(CH6="","",IF(CI6="","",IF(foktomen!$Q$13="","",CI6/CH6))))),0,IF($B6="","",IF(CH6="","",IF(CI6="","",IF(foktomen!$Q$13="","",CI6/CH6)))))</f>
        <v>51.652173913043477</v>
      </c>
      <c r="CO6" s="8"/>
      <c r="CP6" s="7">
        <v>4</v>
      </c>
      <c r="CQ6" s="7">
        <v>194</v>
      </c>
      <c r="CR6" s="28">
        <f>IF(foktomen!$C$14="","",foktomen!$E$14)</f>
        <v>1</v>
      </c>
      <c r="CS6" s="32">
        <f t="shared" si="27"/>
        <v>48.5</v>
      </c>
      <c r="CT6" s="32" t="str">
        <f t="shared" si="28"/>
        <v/>
      </c>
      <c r="CU6" s="17">
        <f>IF(ISERROR(IF($B6="","",IF(CP6="","",IF(CQ6="","",IF(foktomen!$Q$14="","",CP6/(foktomen!$Q$14*7)))))),0,IF($B6="","",IF(CP6="","",IF(CQ6="","",IF(foktomen!$Q$14="","",CP6/(foktomen!$Q$14*7))))))</f>
        <v>0.19047619047619047</v>
      </c>
      <c r="CV6" s="107">
        <f>IF(ISERROR(IF($B6="","",IF(CP6="","",IF(CQ6="","",IF(foktomen!$Q$14="","",CQ6/CP6))))),0,IF($B6="","",IF(CP6="","",IF(CQ6="","",IF(foktomen!$Q$14="","",CQ6/CP6)))))</f>
        <v>48.5</v>
      </c>
      <c r="CW6" s="8"/>
      <c r="CX6" s="7">
        <v>20</v>
      </c>
      <c r="CY6" s="7">
        <v>1006</v>
      </c>
      <c r="CZ6" s="28">
        <f>IF(foktomen!$C$15="","",foktomen!$E$15)</f>
        <v>1</v>
      </c>
      <c r="DA6" s="32">
        <f t="shared" si="29"/>
        <v>50.3</v>
      </c>
      <c r="DB6" s="32" t="str">
        <f t="shared" si="30"/>
        <v/>
      </c>
      <c r="DC6" s="17">
        <f>IF(ISERROR(IF($B6="","",IF(CX6="","",IF(CY6="","",IF(foktomen!$Q$15="","",CX6/(foktomen!$Q$15*7)))))),0,IF($B6="","",IF(CX6="","",IF(CY6="","",IF(foktomen!$Q$15="","",CX6/(foktomen!$Q$15*7))))))</f>
        <v>2.8571428571428572</v>
      </c>
      <c r="DD6" s="107">
        <f>IF(ISERROR(IF($B6="","",IF(CX6="","",IF(CX6="","",IF(foktomen!$Q$15="","",CY6/CX6))))),0,IF($B6="","",IF(CX6="","",IF(CY6="","",IF(foktomen!$Q$15="","",CY6/CX6)))))</f>
        <v>50.3</v>
      </c>
      <c r="DE6" s="8"/>
      <c r="DF6" s="7">
        <v>27</v>
      </c>
      <c r="DG6" s="7">
        <v>1342</v>
      </c>
      <c r="DH6" s="28">
        <f>IF(foktomen!$C$16="","",foktomen!$E$16)</f>
        <v>1</v>
      </c>
      <c r="DI6" s="32">
        <f t="shared" si="31"/>
        <v>49.703703703703702</v>
      </c>
      <c r="DJ6" s="32" t="str">
        <f t="shared" si="32"/>
        <v/>
      </c>
      <c r="DK6" s="17">
        <f>IF(ISERROR(IF($B6="","",IF(DF6="","",IF(DG6="","",IF(foktomen!$Q$16="","",DF6/(foktomen!$Q$16*7)))))),0,IF($B6="","",IF(DF6="","",IF(DG6="","",IF(foktomen!$Q$16="","",DF6/(foktomen!$Q$16*7))))))</f>
        <v>0.6428571428571429</v>
      </c>
      <c r="DL6" s="107">
        <f>IF(ISERROR(IF($B6="","",IF(DF6="","",IF(DF6="","",IF(foktomen!$Q$16="","",DG6/DF6))))),0,IF($B6="","",IF(DF6="","",IF(DG6="","",IF(foktomen!$Q$16="","",DG6/DF6)))))</f>
        <v>49.703703703703702</v>
      </c>
      <c r="DM6" s="8"/>
      <c r="DN6" s="7">
        <v>19</v>
      </c>
      <c r="DO6" s="7">
        <v>962</v>
      </c>
      <c r="DP6" s="28">
        <f>IF(foktomen!$C$17="","",foktomen!$E$17)</f>
        <v>1</v>
      </c>
      <c r="DQ6" s="32">
        <f t="shared" si="33"/>
        <v>50.631578947368418</v>
      </c>
      <c r="DR6" s="32" t="str">
        <f t="shared" si="34"/>
        <v/>
      </c>
      <c r="DS6" s="17">
        <f>IF(ISERROR(IF($B6="","",IF(DN6="","",IF(DO6="","",IF(foktomen!$Q$17="","",DN6/(foktomen!$Q$17*7)))))),0,IF($B6="","",IF(DN6="","",IF(DO6="","",IF(foktomen!$Q$17="","",DN6/(foktomen!$Q$17*7))))))</f>
        <v>0.54285714285714282</v>
      </c>
      <c r="DT6" s="107">
        <f>IF(ISERROR(IF($B6="","",IF(DN6="","",IF(DN6="","",IF(foktomen!$Q$17="","",DO6/DN6))))),0,IF($B6="","",IF(DN6="","",IF(DO6="","",IF(foktomen!$Q$17="","",DO6/DN6)))))</f>
        <v>50.631578947368418</v>
      </c>
      <c r="DU6" s="8"/>
      <c r="DV6" s="7">
        <v>28</v>
      </c>
      <c r="DW6" s="7">
        <v>1382</v>
      </c>
      <c r="DX6" s="28">
        <f>IF(foktomen!$C$18="","",foktomen!$E$18)</f>
        <v>1</v>
      </c>
      <c r="DY6" s="32">
        <f t="shared" ref="DY6:DY18" si="46">IF($B6="","",IF(DX6=(1),EB6,""))</f>
        <v>49.357142857142854</v>
      </c>
      <c r="DZ6" s="32" t="str">
        <f t="shared" si="35"/>
        <v/>
      </c>
      <c r="EA6" s="17">
        <f>IF(ISERROR(IF($B6="","",IF(DV6="","",IF(DW6="","",IF(foktomen!$Q$18="","",DV6/(foktomen!$Q$18*7)))))),0,IF($B6="","",IF(DV6="","",IF(DW6="","",IF(foktomen!$Q$18="","",DV6/(foktomen!$Q$18*7))))))</f>
        <v>0.8</v>
      </c>
      <c r="EB6" s="107">
        <f>IF(ISERROR(IF($B6="","",IF(DV6="","",IF(DV6="","",IF(foktomen!$Q$18="","",DW6/DV6))))),0,IF($B6="","",IF(DV6="","",IF(DW6="","",IF(foktomen!$Q$18="","",DW6/DV6)))))</f>
        <v>49.357142857142854</v>
      </c>
      <c r="EC6" s="8"/>
      <c r="ED6" s="7">
        <v>16</v>
      </c>
      <c r="EE6" s="7">
        <v>812</v>
      </c>
      <c r="EF6" s="28">
        <f>IF(foktomen!$C$19="","",foktomen!$E$19)</f>
        <v>1</v>
      </c>
      <c r="EG6" s="32">
        <f t="shared" si="36"/>
        <v>50.75</v>
      </c>
      <c r="EH6" s="32" t="str">
        <f t="shared" si="37"/>
        <v/>
      </c>
      <c r="EI6" s="17">
        <f>IF(ISERROR(IF($B6="","",IF(ED6="","",IF(EE6="","",IF(foktomen!$Q$19="","",ED6/(foktomen!$Q$19*7)))))),0,IF($B6="","",IF(ED6="","",IF(EE6="","",IF(foktomen!$Q$19="","",ED6/(foktomen!$Q$19*7))))))</f>
        <v>0.38095238095238093</v>
      </c>
      <c r="EJ6" s="107">
        <f>IF(ISERROR(IF($B6="","",IF(ED6="","",IF(EE6="","",IF(foktomen!$Q$19="","",EE6/ED6))))),0,IF($B6="","",IF(ED6="","",IF(EE6="","",IF(foktomen!$Q$19="","",EE6/ED6)))))</f>
        <v>50.75</v>
      </c>
      <c r="EK6" s="8"/>
      <c r="EL6" s="7">
        <v>19</v>
      </c>
      <c r="EM6" s="7">
        <v>974</v>
      </c>
      <c r="EN6" s="28">
        <f>IF(foktomen!$C$20="","",foktomen!$E$20)</f>
        <v>1</v>
      </c>
      <c r="EO6" s="32">
        <f t="shared" si="38"/>
        <v>51.263157894736842</v>
      </c>
      <c r="EP6" s="32" t="str">
        <f t="shared" si="39"/>
        <v/>
      </c>
      <c r="EQ6" s="17">
        <f>IF(ISERROR(IF($B6="","",IF(EL6="","",IF(EM6="","",IF(foktomen!$Q$20="","",EL6/(foktomen!$Q$20*7)))))),0,IF($B6="","",IF(EL6="","",IF(EM6="","",IF(foktomen!$Q$20="","",EL6/(foktomen!$Q$20*7))))))</f>
        <v>0.6785714285714286</v>
      </c>
      <c r="ER6" s="107">
        <f>IF(ISERROR(IF($B6="","",IF(EL6="","",IF(EM6="","",IF(foktomen!$Q$20="","",EM6/EL6))))),0,IF($B6="","",IF(EL6="","",IF(EM6="","",IF(foktomen!$Q$20="","",EM6/EL6)))))</f>
        <v>51.263157894736842</v>
      </c>
      <c r="ES6" s="8"/>
      <c r="ET6" s="7"/>
      <c r="EU6" s="7"/>
      <c r="EV6" s="28">
        <f>IF(foktomen!$C$21="","",foktomen!$E$21)</f>
        <v>1</v>
      </c>
      <c r="EW6" s="32" t="str">
        <f t="shared" si="40"/>
        <v/>
      </c>
      <c r="EX6" s="32" t="str">
        <f t="shared" si="41"/>
        <v/>
      </c>
      <c r="EY6" s="17" t="str">
        <f>IF(ISERROR(IF($B6="","",IF(ET6="","",IF(EU6="","",IF(foktomen!$Q$21="","",ET6/(foktomen!$Q$21*7)))))),0,IF($B6="","",IF(ET6="","",IF(EU6="","",IF(foktomen!$Q$21="","",ET6/(foktomen!$Q$21*7))))))</f>
        <v/>
      </c>
      <c r="EZ6" s="107" t="str">
        <f>IF(ISERROR(IF($B6="","",IF(ET6="","",IF(ET6="","",IF(foktomen!$Q$21="","",EU6/ET6))))),0,IF($B6="","",IF(ET6="","",IF(EU6="","",IF(foktomen!$Q$21="","",EU6/ET6)))))</f>
        <v/>
      </c>
      <c r="FA6" s="8"/>
      <c r="FB6" s="7"/>
      <c r="FC6" s="7"/>
      <c r="FD6" s="28" t="str">
        <f>IF(foktomen!$C$22="","",foktomen!$E$22)</f>
        <v/>
      </c>
      <c r="FE6" s="32" t="str">
        <f t="shared" si="42"/>
        <v/>
      </c>
      <c r="FF6" s="32" t="str">
        <f t="shared" si="43"/>
        <v/>
      </c>
      <c r="FG6" s="17" t="str">
        <f>IF(ISERROR(IF($B6="","",IF(FB6="","",IF(FC6="","",IF(foktomen!$Q$22="","",FB6/(foktomen!$Q$22*7)))))),0,IF($B6="","",IF(FB6="","",IF(FC6="","",IF(foktomen!$Q$22="","",FB6/(foktomen!$Q$22*7))))))</f>
        <v/>
      </c>
      <c r="FH6" s="107" t="str">
        <f>IF(ISERROR(IF($B6="","",IF(FB6="","",IF(FB6="","",IF(foktomen!$Q$22="","",FC6/FB6))))),0,IF($B6="","",IF(FB6="","",IF(FC6="","",IF(foktomen!$Q$22="","",FC6/FB6)))))</f>
        <v/>
      </c>
      <c r="FI6" s="8"/>
      <c r="FJ6" s="7"/>
      <c r="FK6" s="7"/>
      <c r="FL6" s="28" t="str">
        <f>IF(foktomen!$C$23="","",foktomen!$E$23)</f>
        <v/>
      </c>
      <c r="FM6" s="32" t="str">
        <f t="shared" si="44"/>
        <v/>
      </c>
      <c r="FN6" s="32" t="str">
        <f t="shared" si="45"/>
        <v/>
      </c>
      <c r="FO6" s="17" t="str">
        <f>IF(ISERROR(IF($B6="","",IF(FJ6="","",IF(FK6="","",IF(foktomen!$Q$23="","",FJ6/(foktomen!$Q$23*7)))))),0,IF($B6="","",IF(FJ6="","",IF(FK6="","",IF(foktomen!$Q$23="","",FJ6/(foktomen!$Q$23*7))))))</f>
        <v/>
      </c>
      <c r="FP6" s="107" t="str">
        <f>IF(ISERROR(IF($B6="","",IF(FJ6="","",IF(FJ6="","",IF(foktomen!$Q$23="","",FK6/FJ6))))),0,IF($B6="","",IF(FJ6="","",IF(FK6="","",IF(foktomen!$Q$23="","",FK6/FJ6)))))</f>
        <v/>
      </c>
      <c r="FQ6" s="8"/>
      <c r="FR6" s="26"/>
      <c r="FS6" s="26"/>
      <c r="FT6" s="26"/>
      <c r="FU6" s="26"/>
      <c r="FV6" s="26"/>
      <c r="FW6" s="26"/>
      <c r="FX6" s="26"/>
    </row>
    <row r="7" spans="1:180" ht="18" customHeight="1" x14ac:dyDescent="0.25">
      <c r="B7" s="127">
        <v>42113</v>
      </c>
      <c r="C7" s="62"/>
      <c r="D7" s="62">
        <f t="shared" si="0"/>
        <v>0</v>
      </c>
      <c r="E7" s="62">
        <f t="shared" si="1"/>
        <v>353</v>
      </c>
      <c r="F7" s="63">
        <f t="shared" si="14"/>
        <v>353</v>
      </c>
      <c r="G7" s="62">
        <f>IF(ISERROR(IF(B7="","",IF(#REF!=0,"",#REF!))),0,IF(B7="","",(IF(D7="","",IF(#REF!=0,"",#REF!)))))</f>
        <v>0</v>
      </c>
      <c r="H7" s="20">
        <f t="shared" si="15"/>
        <v>48.820429417360359</v>
      </c>
      <c r="I7" s="71">
        <f t="shared" si="2"/>
        <v>17</v>
      </c>
      <c r="J7" s="29"/>
      <c r="K7" s="201">
        <v>10</v>
      </c>
      <c r="L7" s="7">
        <v>476</v>
      </c>
      <c r="M7" s="28">
        <f>IF(foktomen!$C$4="","",foktomen!$E$4)</f>
        <v>1</v>
      </c>
      <c r="N7" s="32">
        <f t="shared" si="3"/>
        <v>47.6</v>
      </c>
      <c r="O7" s="32" t="str">
        <f t="shared" si="4"/>
        <v/>
      </c>
      <c r="P7" s="17">
        <f>IF(ISERROR(IF($B7="","",IF(K7="","",IF(L7="","",IF(foktomen!$Q$4="","",K7/(foktomen!$Q$4*7)))))),0,IF($B7="","",IF(K7="","",IF(L7="","",IF(foktomen!$Q$4="","",K7/(foktomen!$Q$4*7))))))</f>
        <v>0.7142857142857143</v>
      </c>
      <c r="Q7" s="107">
        <f>IF(ISERROR(IF($B7="","",IF(K7="","",IF(L7="","",IF(foktomen!$Q$4="","",L7/K7))))),0,IF($B7="","",IF(K7="","",IF(L7="","",IF(foktomen!$Q$4="","",L7/K7)))))</f>
        <v>47.6</v>
      </c>
      <c r="R7" s="8"/>
      <c r="S7" s="7">
        <v>16</v>
      </c>
      <c r="T7" s="7">
        <v>820</v>
      </c>
      <c r="U7" s="28">
        <f>IF(foktomen!$C$5="","",foktomen!$E$5)</f>
        <v>1</v>
      </c>
      <c r="V7" s="32">
        <f t="shared" si="5"/>
        <v>51.25</v>
      </c>
      <c r="W7" s="32" t="str">
        <f t="shared" si="6"/>
        <v/>
      </c>
      <c r="X7" s="17">
        <f>IF(ISERROR(IF($B7="","",IF(S7="","",IF(T7="","",IF(foktomen!$Q$5="","",S7/(foktomen!$Q$5*7)))))),0,IF($B7="","",IF(S7="","",IF(T7="","",IF(foktomen!$Q$5="","",S7/(foktomen!$Q$5*7))))))</f>
        <v>0.76190476190476186</v>
      </c>
      <c r="Y7" s="107">
        <f>IF(ISERROR(IF($B7="","",IF(S7="","",IF(T7="","",IF(foktomen!$Q$5="","",T7/S7))))),0,IF($B7="","",IF(S7="","",IF(T7="","",IF(foktomen!$Q$5="","",T7/S7)))))</f>
        <v>51.25</v>
      </c>
      <c r="Z7" s="8"/>
      <c r="AA7" s="7">
        <v>16</v>
      </c>
      <c r="AB7" s="7">
        <v>768</v>
      </c>
      <c r="AC7" s="28">
        <f>IF(foktomen!$C$6="","",foktomen!$E$6)</f>
        <v>1</v>
      </c>
      <c r="AD7" s="32">
        <f t="shared" si="16"/>
        <v>48</v>
      </c>
      <c r="AE7" s="32" t="str">
        <f t="shared" si="17"/>
        <v/>
      </c>
      <c r="AF7" s="17">
        <f>IF(ISERROR(IF($B7="","",IF(AA7="","",IF(AB7="","",IF(foktomen!$Q$6="","",AA7/(foktomen!$Q$6*7)))))),0,IF($B7="","",IF(AA7="","",IF(AB7="","",IF(foktomen!$Q$6="","",AA7/(foktomen!$Q$6*7))))))</f>
        <v>1.1428571428571428</v>
      </c>
      <c r="AG7" s="107">
        <f>IF(ISERROR(IF($B7="","",IF(AA7="","",IF(AB7="","",IF(foktomen!$Q$6="","",AB7/AA7))))),0,IF($B7="","",IF(AA7="","",IF(AB7="","",IF(foktomen!$Q$6="","",AB7/AA7)))))</f>
        <v>48</v>
      </c>
      <c r="AH7" s="8"/>
      <c r="AI7" s="7">
        <v>8</v>
      </c>
      <c r="AJ7" s="7">
        <v>366</v>
      </c>
      <c r="AK7" s="28">
        <f>IF(foktomen!$C$7="","",foktomen!$E$7)</f>
        <v>1</v>
      </c>
      <c r="AL7" s="32">
        <f t="shared" si="18"/>
        <v>45.75</v>
      </c>
      <c r="AM7" s="32" t="str">
        <f t="shared" si="19"/>
        <v/>
      </c>
      <c r="AN7" s="17">
        <f>IF(ISERROR(IF($B7="","",IF(AI7="","",IF(AJ7="","",IF(foktomen!$Q$7="","",AI7/(foktomen!$Q$7*7)))))),0,IF($B7="","",IF(AI7="","",IF(AJ7="","",IF(foktomen!$Q$7="","",AI7/(foktomen!$Q$7*7))))))</f>
        <v>0.38095238095238093</v>
      </c>
      <c r="AO7" s="107">
        <f>IF(ISERROR(IF($B7="","",IF(AI7="","",IF(AJ7="","",IF(foktomen!$Q$7="","",AJ7/AI7))))),0,IF($B7="","",IF(AI7="","",IF(AJ7="","",IF(foktomen!$Q$7="","",AJ7/AI7)))))</f>
        <v>45.75</v>
      </c>
      <c r="AP7" s="8"/>
      <c r="AQ7" s="7">
        <v>16</v>
      </c>
      <c r="AR7" s="7">
        <v>768</v>
      </c>
      <c r="AS7" s="28">
        <f>IF(foktomen!$C$8="","",foktomen!$E$8)</f>
        <v>1</v>
      </c>
      <c r="AT7" s="32">
        <f t="shared" si="7"/>
        <v>48</v>
      </c>
      <c r="AU7" s="32" t="str">
        <f t="shared" si="8"/>
        <v/>
      </c>
      <c r="AV7" s="28">
        <f>IF(foktomen!$C$8="","",foktomen!$E$8)</f>
        <v>1</v>
      </c>
      <c r="AW7" s="32">
        <f t="shared" si="9"/>
        <v>0.5714285714285714</v>
      </c>
      <c r="AX7" s="32" t="str">
        <f t="shared" si="10"/>
        <v/>
      </c>
      <c r="AY7" s="17">
        <f>IF(ISERROR(IF($B7="","",IF(AQ7="","",IF(AR7="","",IF(foktomen!$Q$8="","",AQ7/(foktomen!$Q$8*7)))))),0,IF($B7="","",IF(AQ7="","",IF(AR7="","",IF(foktomen!$Q$8="","",AQ7/(foktomen!$Q$8*7))))))</f>
        <v>0.5714285714285714</v>
      </c>
      <c r="AZ7" s="107">
        <f>IF(ISERROR(IF($B7="","",IF(AQ7="","",IF(AR7="","",IF(foktomen!$Q$8="","",AR7/AQ7))))),0,IF($B7="","",IF(AQ7="","",IF(AR7="","",IF(foktomen!$Q$8="","",AR7/AQ7)))))</f>
        <v>48</v>
      </c>
      <c r="BA7" s="8"/>
      <c r="BB7" s="7">
        <v>28</v>
      </c>
      <c r="BC7" s="7">
        <v>1374</v>
      </c>
      <c r="BD7" s="28">
        <f>IF(foktomen!$C$9="","",foktomen!$E$9)</f>
        <v>1</v>
      </c>
      <c r="BE7" s="32">
        <f t="shared" si="11"/>
        <v>49.071428571428569</v>
      </c>
      <c r="BF7" s="32" t="str">
        <f t="shared" si="20"/>
        <v/>
      </c>
      <c r="BG7" s="17">
        <f>IF(ISERROR(IF($B7="","",IF(BB7="","",IF(BC7="","",IF(foktomen!$Q$9="","",BB7/(foktomen!$Q$9*7)))))),0,IF($B7="","",IF(BB7="","",IF(BC7="","",IF(foktomen!$Q$9="","",BB7/(foktomen!$Q$9*7))))))</f>
        <v>1</v>
      </c>
      <c r="BH7" s="107">
        <f>IF(ISERROR(IF($B7="","",IF(BB7="","",IF(BC7="","",IF(foktomen!$Q$9="","",BC7/BB7))))),0,IF($B7="","",IF(BB7="","",IF(BC7="","",IF(foktomen!$Q$9="","",BC7/BB7)))))</f>
        <v>49.071428571428569</v>
      </c>
      <c r="BI7" s="8"/>
      <c r="BJ7" s="7">
        <v>15</v>
      </c>
      <c r="BK7" s="7">
        <v>735</v>
      </c>
      <c r="BL7" s="28">
        <f>IF(foktomen!$C$10="","",foktomen!$E$10)</f>
        <v>1</v>
      </c>
      <c r="BM7" s="32">
        <f t="shared" si="12"/>
        <v>49</v>
      </c>
      <c r="BN7" s="32" t="str">
        <f t="shared" si="13"/>
        <v/>
      </c>
      <c r="BO7" s="17">
        <f>IF(ISERROR(IF($B7="","",IF(BJ7="","",IF(BK7="","",IF(foktomen!$Q$10="","",BJ7/(foktomen!$Q$10*7)))))),0,IF($B7="","",IF(BJ7="","",IF(BK7="","",IF(foktomen!$Q$10="","",BJ7/(foktomen!$Q$10*7))))))</f>
        <v>0.7142857142857143</v>
      </c>
      <c r="BP7" s="107">
        <f>IF(ISERROR(IF($B7="","",IF(BJ7="","",IF(BK7="","",IF(foktomen!$Q$10="","",BK7/BJ7))))),0,IF($B7="","",IF(BJ7="","",IF(BK7="","",IF(foktomen!$Q$10="","",BK7/BJ7)))))</f>
        <v>49</v>
      </c>
      <c r="BQ7" s="8"/>
      <c r="BR7" s="7">
        <v>23</v>
      </c>
      <c r="BS7" s="7">
        <v>1081</v>
      </c>
      <c r="BT7" s="28">
        <f>IF(foktomen!$C$11="","",foktomen!$E$11)</f>
        <v>1</v>
      </c>
      <c r="BU7" s="32">
        <f t="shared" si="21"/>
        <v>47</v>
      </c>
      <c r="BV7" s="32" t="str">
        <f t="shared" si="22"/>
        <v/>
      </c>
      <c r="BW7" s="17">
        <f>IF(ISERROR(IF($B7="","",IF(BR7="","",IF(BS7="","",IF(foktomen!$Q$11="","",BR7/(foktomen!$Q$11*7)))))),0,IF($B7="","",IF(BR7="","",IF(BS7="","",IF(foktomen!$Q$11="","",BR7/(foktomen!$Q$11*7))))))</f>
        <v>1.6428571428571428</v>
      </c>
      <c r="BX7" s="107">
        <f>IF(ISERROR(IF($B7="","",IF(BR7="","",IF(BS7="","",IF(foktomen!$Q$11="","",BS7/BR7))))),0,IF($B7="","",IF(BR7="","",IF(BS7="","",IF(foktomen!$Q$11="","",BS7/BR7)))))</f>
        <v>47</v>
      </c>
      <c r="BY7" s="8"/>
      <c r="BZ7" s="7">
        <v>30</v>
      </c>
      <c r="CA7" s="7">
        <v>1434</v>
      </c>
      <c r="CB7" s="28">
        <f>IF(foktomen!$C$12="","",foktomen!$E$12)</f>
        <v>1</v>
      </c>
      <c r="CC7" s="32">
        <f t="shared" si="23"/>
        <v>47.8</v>
      </c>
      <c r="CD7" s="32" t="str">
        <f t="shared" si="24"/>
        <v/>
      </c>
      <c r="CE7" s="17">
        <f>IF(ISERROR(IF($B7="","",IF(BZ7="","",IF(CA7="","",IF(foktomen!$Q$12="","",BZ7/(foktomen!$Q$12*7)))))),0,IF($B7="","",IF(BZ7="","",IF(CA7="","",IF(foktomen!$Q$12="","",BZ7/(foktomen!$Q$12*7))))))</f>
        <v>0.8571428571428571</v>
      </c>
      <c r="CF7" s="107">
        <f>IF(ISERROR(IF($B7="","",IF(BZ7="","",IF(CA7="","",IF(foktomen!$Q$12="","",CA7/BZ7))))),0,IF($B7="","",IF(BZ7="","",IF(CA7="","",IF(foktomen!$Q$12="","",CA7/BZ7)))))</f>
        <v>47.8</v>
      </c>
      <c r="CG7" s="8"/>
      <c r="CH7" s="7">
        <v>15</v>
      </c>
      <c r="CI7" s="7">
        <v>750</v>
      </c>
      <c r="CJ7" s="28">
        <f>IF(foktomen!$C$13="","",foktomen!$E$13)</f>
        <v>1</v>
      </c>
      <c r="CK7" s="32">
        <f t="shared" si="25"/>
        <v>50</v>
      </c>
      <c r="CL7" s="32" t="str">
        <f t="shared" si="26"/>
        <v/>
      </c>
      <c r="CM7" s="17">
        <f>IF(ISERROR(IF($B7="","",IF(CH7="","",IF(CI7="","",IF(foktomen!$Q$13="","",CH7/(foktomen!$Q$13*7)))))),0,IF($B7="","",IF(CH7="","",IF(CI7="","",IF(foktomen!$Q$13="","",CH7/(foktomen!$Q$13*7))))))</f>
        <v>0.35714285714285715</v>
      </c>
      <c r="CN7" s="107">
        <f>IF(ISERROR(IF($B7="","",IF(CH7="","",IF(CI7="","",IF(foktomen!$Q$13="","",CI7/CH7))))),0,IF($B7="","",IF(CH7="","",IF(CI7="","",IF(foktomen!$Q$13="","",CI7/CH7)))))</f>
        <v>50</v>
      </c>
      <c r="CO7" s="8"/>
      <c r="CP7" s="7">
        <v>4</v>
      </c>
      <c r="CQ7" s="7">
        <v>178</v>
      </c>
      <c r="CR7" s="28">
        <f>IF(foktomen!$C$14="","",foktomen!$E$14)</f>
        <v>1</v>
      </c>
      <c r="CS7" s="32">
        <f t="shared" si="27"/>
        <v>44.5</v>
      </c>
      <c r="CT7" s="32" t="str">
        <f t="shared" si="28"/>
        <v/>
      </c>
      <c r="CU7" s="17">
        <f>IF(ISERROR(IF($B7="","",IF(CP7="","",IF(CQ7="","",IF(foktomen!$Q$14="","",CP7/(foktomen!$Q$14*7)))))),0,IF($B7="","",IF(CP7="","",IF(CQ7="","",IF(foktomen!$Q$14="","",CP7/(foktomen!$Q$14*7))))))</f>
        <v>0.19047619047619047</v>
      </c>
      <c r="CV7" s="107">
        <f>IF(ISERROR(IF($B7="","",IF(CP7="","",IF(CQ7="","",IF(foktomen!$Q$14="","",CQ7/CP7))))),0,IF($B7="","",IF(CP7="","",IF(CQ7="","",IF(foktomen!$Q$14="","",CQ7/CP7)))))</f>
        <v>44.5</v>
      </c>
      <c r="CW7" s="8"/>
      <c r="CX7" s="7">
        <v>23</v>
      </c>
      <c r="CY7" s="7">
        <v>1147</v>
      </c>
      <c r="CZ7" s="28">
        <f>IF(foktomen!$C$15="","",foktomen!$E$15)</f>
        <v>1</v>
      </c>
      <c r="DA7" s="32">
        <f t="shared" si="29"/>
        <v>49.869565217391305</v>
      </c>
      <c r="DB7" s="32" t="str">
        <f t="shared" si="30"/>
        <v/>
      </c>
      <c r="DC7" s="17">
        <f>IF(ISERROR(IF($B7="","",IF(CX7="","",IF(CY7="","",IF(foktomen!$Q$15="","",CX7/(foktomen!$Q$15*7)))))),0,IF($B7="","",IF(CX7="","",IF(CY7="","",IF(foktomen!$Q$15="","",CX7/(foktomen!$Q$15*7))))))</f>
        <v>3.2857142857142856</v>
      </c>
      <c r="DD7" s="107">
        <f>IF(ISERROR(IF($B7="","",IF(CX7="","",IF(CX7="","",IF(foktomen!$Q$15="","",CY7/CX7))))),0,IF($B7="","",IF(CX7="","",IF(CY7="","",IF(foktomen!$Q$15="","",CY7/CX7)))))</f>
        <v>49.869565217391305</v>
      </c>
      <c r="DE7" s="8"/>
      <c r="DF7" s="7"/>
      <c r="DG7" s="7"/>
      <c r="DH7" s="28">
        <f>IF(foktomen!$C$16="","",foktomen!$E$16)</f>
        <v>1</v>
      </c>
      <c r="DI7" s="32" t="str">
        <f t="shared" si="31"/>
        <v/>
      </c>
      <c r="DJ7" s="32" t="str">
        <f t="shared" si="32"/>
        <v/>
      </c>
      <c r="DK7" s="17" t="str">
        <f>IF(ISERROR(IF($B7="","",IF(DF7="","",IF(DG7="","",IF(foktomen!$Q$16="","",DF7/(foktomen!$Q$16*7)))))),0,IF($B7="","",IF(DF7="","",IF(DG7="","",IF(foktomen!$Q$16="","",DF7/(foktomen!$Q$16*7))))))</f>
        <v/>
      </c>
      <c r="DL7" s="107" t="str">
        <f>IF(ISERROR(IF($B7="","",IF(DF7="","",IF(DF7="","",IF(foktomen!$Q$16="","",DG7/DF7))))),0,IF($B7="","",IF(DF7="","",IF(DG7="","",IF(foktomen!$Q$16="","",DG7/DF7)))))</f>
        <v/>
      </c>
      <c r="DM7" s="8"/>
      <c r="DN7" s="7">
        <v>28</v>
      </c>
      <c r="DO7" s="7">
        <v>1428</v>
      </c>
      <c r="DP7" s="28">
        <f>IF(foktomen!$C$17="","",foktomen!$E$17)</f>
        <v>1</v>
      </c>
      <c r="DQ7" s="32">
        <f t="shared" si="33"/>
        <v>51</v>
      </c>
      <c r="DR7" s="32" t="str">
        <f t="shared" si="34"/>
        <v/>
      </c>
      <c r="DS7" s="17">
        <f>IF(ISERROR(IF($B7="","",IF(DN7="","",IF(DO7="","",IF(foktomen!$Q$17="","",DN7/(foktomen!$Q$17*7)))))),0,IF($B7="","",IF(DN7="","",IF(DO7="","",IF(foktomen!$Q$17="","",DN7/(foktomen!$Q$17*7))))))</f>
        <v>0.8</v>
      </c>
      <c r="DT7" s="107">
        <f>IF(ISERROR(IF($B7="","",IF(DN7="","",IF(DN7="","",IF(foktomen!$Q$17="","",DO7/DN7))))),0,IF($B7="","",IF(DN7="","",IF(DO7="","",IF(foktomen!$Q$17="","",DO7/DN7)))))</f>
        <v>51</v>
      </c>
      <c r="DU7" s="8"/>
      <c r="DV7" s="7">
        <v>35</v>
      </c>
      <c r="DW7" s="7">
        <v>1645</v>
      </c>
      <c r="DX7" s="28">
        <f>IF(foktomen!$C$18="","",foktomen!$E$18)</f>
        <v>1</v>
      </c>
      <c r="DY7" s="32">
        <f t="shared" si="46"/>
        <v>47</v>
      </c>
      <c r="DZ7" s="32" t="str">
        <f t="shared" si="35"/>
        <v/>
      </c>
      <c r="EA7" s="17">
        <f>IF(ISERROR(IF($B7="","",IF(DV7="","",IF(DW7="","",IF(foktomen!$Q$18="","",DV7/(foktomen!$Q$18*7)))))),0,IF($B7="","",IF(DV7="","",IF(DW7="","",IF(foktomen!$Q$18="","",DV7/(foktomen!$Q$18*7))))))</f>
        <v>1</v>
      </c>
      <c r="EB7" s="107">
        <f>IF(ISERROR(IF($B7="","",IF(DV7="","",IF(DV7="","",IF(foktomen!$Q$18="","",DW7/DV7))))),0,IF($B7="","",IF(DV7="","",IF(DW7="","",IF(foktomen!$Q$18="","",DW7/DV7)))))</f>
        <v>47</v>
      </c>
      <c r="EC7" s="8"/>
      <c r="ED7" s="7">
        <v>34</v>
      </c>
      <c r="EE7" s="7">
        <v>1734</v>
      </c>
      <c r="EF7" s="28">
        <f>IF(foktomen!$C$19="","",foktomen!$E$19)</f>
        <v>1</v>
      </c>
      <c r="EG7" s="32">
        <f t="shared" si="36"/>
        <v>51</v>
      </c>
      <c r="EH7" s="32" t="str">
        <f t="shared" si="37"/>
        <v/>
      </c>
      <c r="EI7" s="17">
        <f>IF(ISERROR(IF($B7="","",IF(ED7="","",IF(EE7="","",IF(foktomen!$Q$19="","",ED7/(foktomen!$Q$19*7)))))),0,IF($B7="","",IF(ED7="","",IF(EE7="","",IF(foktomen!$Q$19="","",ED7/(foktomen!$Q$19*7))))))</f>
        <v>0.80952380952380953</v>
      </c>
      <c r="EJ7" s="107">
        <f>IF(ISERROR(IF($B7="","",IF(ED7="","",IF(EE7="","",IF(foktomen!$Q$19="","",EE7/ED7))))),0,IF($B7="","",IF(ED7="","",IF(EE7="","",IF(foktomen!$Q$19="","",EE7/ED7)))))</f>
        <v>51</v>
      </c>
      <c r="EK7" s="8"/>
      <c r="EL7" s="7">
        <v>37</v>
      </c>
      <c r="EM7" s="7">
        <v>1812</v>
      </c>
      <c r="EN7" s="28">
        <f>IF(foktomen!$C$20="","",foktomen!$E$20)</f>
        <v>1</v>
      </c>
      <c r="EO7" s="32">
        <f t="shared" si="38"/>
        <v>48.972972972972975</v>
      </c>
      <c r="EP7" s="32" t="str">
        <f t="shared" si="39"/>
        <v/>
      </c>
      <c r="EQ7" s="17">
        <f>IF(ISERROR(IF($B7="","",IF(EL7="","",IF(EM7="","",IF(foktomen!$Q$20="","",EL7/(foktomen!$Q$20*7)))))),0,IF($B7="","",IF(EL7="","",IF(EM7="","",IF(foktomen!$Q$20="","",EL7/(foktomen!$Q$20*7))))))</f>
        <v>1.3214285714285714</v>
      </c>
      <c r="ER7" s="107">
        <f>IF(ISERROR(IF($B7="","",IF(EL7="","",IF(EM7="","",IF(foktomen!$Q$20="","",EM7/EL7))))),0,IF($B7="","",IF(EL7="","",IF(EM7="","",IF(foktomen!$Q$20="","",EM7/EL7)))))</f>
        <v>48.972972972972975</v>
      </c>
      <c r="ES7" s="8"/>
      <c r="ET7" s="7">
        <v>15</v>
      </c>
      <c r="EU7" s="7">
        <v>812</v>
      </c>
      <c r="EV7" s="28">
        <f>IF(foktomen!$C$21="","",foktomen!$E$21)</f>
        <v>1</v>
      </c>
      <c r="EW7" s="32">
        <f t="shared" si="40"/>
        <v>54.133333333333333</v>
      </c>
      <c r="EX7" s="32" t="str">
        <f t="shared" si="41"/>
        <v/>
      </c>
      <c r="EY7" s="17">
        <f>IF(ISERROR(IF($B7="","",IF(ET7="","",IF(EU7="","",IF(foktomen!$Q$21="","",ET7/(foktomen!$Q$21*7)))))),0,IF($B7="","",IF(ET7="","",IF(EU7="","",IF(foktomen!$Q$21="","",ET7/(foktomen!$Q$21*7))))))</f>
        <v>0.7142857142857143</v>
      </c>
      <c r="EZ7" s="107">
        <f>IF(ISERROR(IF($B7="","",IF(ET7="","",IF(ET7="","",IF(foktomen!$Q$21="","",EU7/ET7))))),0,IF($B7="","",IF(ET7="","",IF(EU7="","",IF(foktomen!$Q$21="","",EU7/ET7)))))</f>
        <v>54.133333333333333</v>
      </c>
      <c r="FA7" s="8"/>
      <c r="FB7" s="7"/>
      <c r="FC7" s="7"/>
      <c r="FD7" s="28" t="str">
        <f>IF(foktomen!$C$22="","",foktomen!$E$22)</f>
        <v/>
      </c>
      <c r="FE7" s="32" t="str">
        <f t="shared" si="42"/>
        <v/>
      </c>
      <c r="FF7" s="32" t="str">
        <f t="shared" si="43"/>
        <v/>
      </c>
      <c r="FG7" s="17" t="str">
        <f>IF(ISERROR(IF($B7="","",IF(FB7="","",IF(FC7="","",IF(foktomen!$Q$22="","",FB7/(foktomen!$Q$22*7)))))),0,IF($B7="","",IF(FB7="","",IF(FC7="","",IF(foktomen!$Q$22="","",FB7/(foktomen!$Q$22*7))))))</f>
        <v/>
      </c>
      <c r="FH7" s="107" t="str">
        <f>IF(ISERROR(IF($B7="","",IF(FB7="","",IF(FB7="","",IF(foktomen!$Q$22="","",FC7/FB7))))),0,IF($B7="","",IF(FB7="","",IF(FC7="","",IF(foktomen!$Q$22="","",FC7/FB7)))))</f>
        <v/>
      </c>
      <c r="FI7" s="8"/>
      <c r="FJ7" s="7"/>
      <c r="FK7" s="7"/>
      <c r="FL7" s="28" t="str">
        <f>IF(foktomen!$C$23="","",foktomen!$E$23)</f>
        <v/>
      </c>
      <c r="FM7" s="32" t="str">
        <f t="shared" si="44"/>
        <v/>
      </c>
      <c r="FN7" s="32" t="str">
        <f t="shared" si="45"/>
        <v/>
      </c>
      <c r="FO7" s="17" t="str">
        <f>IF(ISERROR(IF($B7="","",IF(FJ7="","",IF(FK7="","",IF(foktomen!$Q$23="","",FJ7/(foktomen!$Q$23*7)))))),0,IF($B7="","",IF(FJ7="","",IF(FK7="","",IF(foktomen!$Q$23="","",FJ7/(foktomen!$Q$23*7))))))</f>
        <v/>
      </c>
      <c r="FP7" s="107" t="str">
        <f>IF(ISERROR(IF($B7="","",IF(FJ7="","",IF(FJ7="","",IF(foktomen!$Q$23="","",FK7/FJ7))))),0,IF($B7="","",IF(FJ7="","",IF(FK7="","",IF(foktomen!$Q$23="","",FK7/FJ7)))))</f>
        <v/>
      </c>
      <c r="FQ7" s="8"/>
      <c r="FR7" s="72"/>
      <c r="FS7" s="72"/>
      <c r="FT7" s="72"/>
      <c r="FU7" s="72"/>
      <c r="FV7" s="26"/>
      <c r="FW7" s="72"/>
      <c r="FX7" s="72"/>
    </row>
    <row r="8" spans="1:180" ht="18" customHeight="1" x14ac:dyDescent="0.25">
      <c r="B8" s="127"/>
      <c r="C8" s="62"/>
      <c r="D8" s="62" t="str">
        <f t="shared" si="0"/>
        <v/>
      </c>
      <c r="E8" s="62" t="str">
        <f t="shared" si="1"/>
        <v/>
      </c>
      <c r="F8" s="63">
        <f t="shared" si="14"/>
        <v>0</v>
      </c>
      <c r="G8" s="62" t="str">
        <f>IF(ISERROR(IF(B8="","",IF(#REF!=0,"",#REF!))),0,IF(B8="","",(IF(D8="","",IF(#REF!=0,"",#REF!)))))</f>
        <v/>
      </c>
      <c r="H8" s="20" t="str">
        <f t="shared" si="15"/>
        <v/>
      </c>
      <c r="I8" s="71" t="str">
        <f t="shared" si="2"/>
        <v/>
      </c>
      <c r="J8" s="29"/>
      <c r="K8" s="201"/>
      <c r="L8" s="7"/>
      <c r="M8" s="28">
        <f>IF(foktomen!$C$4="","",foktomen!$E$4)</f>
        <v>1</v>
      </c>
      <c r="N8" s="32" t="str">
        <f t="shared" si="3"/>
        <v/>
      </c>
      <c r="O8" s="32" t="str">
        <f t="shared" si="4"/>
        <v/>
      </c>
      <c r="P8" s="17" t="str">
        <f>IF(ISERROR(IF($B8="","",IF(K8="","",IF(L8="","",IF(foktomen!$Q$4="","",K8/(foktomen!$Q$4*7)))))),0,IF($B8="","",IF(K8="","",IF(L8="","",IF(foktomen!$Q$4="","",K8/(foktomen!$Q$4*7))))))</f>
        <v/>
      </c>
      <c r="Q8" s="107" t="str">
        <f>IF(ISERROR(IF($B8="","",IF(K8="","",IF(L8="","",IF(foktomen!$Q$4="","",L8/K8))))),0,IF($B8="","",IF(K8="","",IF(L8="","",IF(foktomen!$Q$4="","",L8/K8)))))</f>
        <v/>
      </c>
      <c r="R8" s="8"/>
      <c r="S8" s="7"/>
      <c r="T8" s="7"/>
      <c r="U8" s="28">
        <f>IF(foktomen!$C$5="","",foktomen!$E$5)</f>
        <v>1</v>
      </c>
      <c r="V8" s="32" t="str">
        <f t="shared" si="5"/>
        <v/>
      </c>
      <c r="W8" s="32" t="str">
        <f t="shared" si="6"/>
        <v/>
      </c>
      <c r="X8" s="17" t="str">
        <f>IF(ISERROR(IF($B8="","",IF(S8="","",IF(T8="","",IF(foktomen!$Q$5="","",S8/(foktomen!$Q$5*7)))))),0,IF($B8="","",IF(S8="","",IF(T8="","",IF(foktomen!$Q$5="","",S8/(foktomen!$Q$5*7))))))</f>
        <v/>
      </c>
      <c r="Y8" s="107" t="str">
        <f>IF(ISERROR(IF($B8="","",IF(S8="","",IF(T8="","",IF(foktomen!$Q$5="","",T8/S8))))),0,IF($B8="","",IF(S8="","",IF(T8="","",IF(foktomen!$Q$5="","",T8/S8)))))</f>
        <v/>
      </c>
      <c r="Z8" s="8"/>
      <c r="AA8" s="7"/>
      <c r="AB8" s="7"/>
      <c r="AC8" s="28">
        <f>IF(foktomen!$C$6="","",foktomen!$E$6)</f>
        <v>1</v>
      </c>
      <c r="AD8" s="32" t="str">
        <f t="shared" si="16"/>
        <v/>
      </c>
      <c r="AE8" s="32" t="str">
        <f t="shared" si="17"/>
        <v/>
      </c>
      <c r="AF8" s="17" t="str">
        <f>IF(ISERROR(IF($B8="","",IF(AA8="","",IF(AB8="","",IF(foktomen!$Q$6="","",AA8/(foktomen!$Q$6*7)))))),0,IF($B8="","",IF(AA8="","",IF(AB8="","",IF(foktomen!$Q$6="","",AA8/(foktomen!$Q$6*7))))))</f>
        <v/>
      </c>
      <c r="AG8" s="107" t="str">
        <f>IF(ISERROR(IF($B8="","",IF(AA8="","",IF(AB8="","",IF(foktomen!$Q$6="","",AB8/AA8))))),0,IF($B8="","",IF(AA8="","",IF(AB8="","",IF(foktomen!$Q$6="","",AB8/AA8)))))</f>
        <v/>
      </c>
      <c r="AH8" s="8"/>
      <c r="AI8" s="7"/>
      <c r="AJ8" s="7"/>
      <c r="AK8" s="28">
        <f>IF(foktomen!$C$7="","",foktomen!$E$7)</f>
        <v>1</v>
      </c>
      <c r="AL8" s="32" t="str">
        <f t="shared" si="18"/>
        <v/>
      </c>
      <c r="AM8" s="32" t="str">
        <f t="shared" si="19"/>
        <v/>
      </c>
      <c r="AN8" s="17" t="str">
        <f>IF(ISERROR(IF($B8="","",IF(AI8="","",IF(AJ8="","",IF(foktomen!$Q$7="","",AI8/(foktomen!$Q$7*7)))))),0,IF($B8="","",IF(AI8="","",IF(AJ8="","",IF(foktomen!$Q$7="","",AI8/(foktomen!$Q$7*7))))))</f>
        <v/>
      </c>
      <c r="AO8" s="107" t="str">
        <f>IF(ISERROR(IF($B8="","",IF(AI8="","",IF(AJ8="","",IF(foktomen!$Q$7="","",AJ8/AI8))))),0,IF($B8="","",IF(AI8="","",IF(AJ8="","",IF(foktomen!$Q$7="","",AJ8/AI8)))))</f>
        <v/>
      </c>
      <c r="AP8" s="8"/>
      <c r="AQ8" s="7"/>
      <c r="AR8" s="7"/>
      <c r="AS8" s="28">
        <f>IF(foktomen!$C$8="","",foktomen!$E$8)</f>
        <v>1</v>
      </c>
      <c r="AT8" s="32" t="str">
        <f t="shared" si="7"/>
        <v/>
      </c>
      <c r="AU8" s="32" t="str">
        <f t="shared" si="8"/>
        <v/>
      </c>
      <c r="AV8" s="28">
        <f>IF(foktomen!$C$8="","",foktomen!$E$8)</f>
        <v>1</v>
      </c>
      <c r="AW8" s="32" t="str">
        <f t="shared" si="9"/>
        <v/>
      </c>
      <c r="AX8" s="32" t="str">
        <f t="shared" si="10"/>
        <v/>
      </c>
      <c r="AY8" s="17" t="str">
        <f>IF(ISERROR(IF($B8="","",IF(AQ8="","",IF(AR8="","",IF(foktomen!$Q$8="","",AQ8/(foktomen!$Q$8*7)))))),0,IF($B8="","",IF(AQ8="","",IF(AR8="","",IF(foktomen!$Q$8="","",AQ8/(foktomen!$Q$8*7))))))</f>
        <v/>
      </c>
      <c r="AZ8" s="107" t="str">
        <f>IF(ISERROR(IF($B8="","",IF(AQ8="","",IF(AR8="","",IF(foktomen!$Q$8="","",AR8/AQ8))))),0,IF($B8="","",IF(AQ8="","",IF(AR8="","",IF(foktomen!$Q$8="","",AR8/AQ8)))))</f>
        <v/>
      </c>
      <c r="BA8" s="8"/>
      <c r="BB8" s="7"/>
      <c r="BC8" s="7"/>
      <c r="BD8" s="28">
        <f>IF(foktomen!$C$9="","",foktomen!$E$9)</f>
        <v>1</v>
      </c>
      <c r="BE8" s="32" t="str">
        <f t="shared" si="11"/>
        <v/>
      </c>
      <c r="BF8" s="32" t="str">
        <f t="shared" si="20"/>
        <v/>
      </c>
      <c r="BG8" s="17" t="str">
        <f>IF(ISERROR(IF($B8="","",IF(BB8="","",IF(BC8="","",IF(foktomen!$Q$9="","",BB8/(foktomen!$Q$9*7)))))),0,IF($B8="","",IF(BB8="","",IF(BC8="","",IF(foktomen!$Q$9="","",BB8/(foktomen!$Q$9*7))))))</f>
        <v/>
      </c>
      <c r="BH8" s="107" t="str">
        <f>IF(ISERROR(IF($B8="","",IF(BB8="","",IF(BC8="","",IF(foktomen!$Q$9="","",BC8/BB8))))),0,IF($B8="","",IF(BB8="","",IF(BC8="","",IF(foktomen!$Q$9="","",BC8/BB8)))))</f>
        <v/>
      </c>
      <c r="BI8" s="8"/>
      <c r="BJ8" s="7"/>
      <c r="BK8" s="7"/>
      <c r="BL8" s="28">
        <f>IF(foktomen!$C$10="","",foktomen!$E$10)</f>
        <v>1</v>
      </c>
      <c r="BM8" s="32" t="str">
        <f t="shared" si="12"/>
        <v/>
      </c>
      <c r="BN8" s="32" t="str">
        <f t="shared" si="13"/>
        <v/>
      </c>
      <c r="BO8" s="17" t="str">
        <f>IF(ISERROR(IF($B8="","",IF(BJ8="","",IF(BK8="","",IF(foktomen!$Q$10="","",BJ8/(foktomen!$Q$10*7)))))),0,IF($B8="","",IF(BJ8="","",IF(BK8="","",IF(foktomen!$Q$10="","",BJ8/(foktomen!$Q$10*7))))))</f>
        <v/>
      </c>
      <c r="BP8" s="107" t="str">
        <f>IF(ISERROR(IF($B8="","",IF(BJ8="","",IF(BK8="","",IF(foktomen!$Q$10="","",BK8/BJ8))))),0,IF($B8="","",IF(BJ8="","",IF(BK8="","",IF(foktomen!$Q$10="","",BK8/BJ8)))))</f>
        <v/>
      </c>
      <c r="BQ8" s="8"/>
      <c r="BR8" s="7"/>
      <c r="BS8" s="7"/>
      <c r="BT8" s="28">
        <f>IF(foktomen!$C$11="","",foktomen!$E$11)</f>
        <v>1</v>
      </c>
      <c r="BU8" s="32" t="str">
        <f t="shared" si="21"/>
        <v/>
      </c>
      <c r="BV8" s="32" t="str">
        <f t="shared" si="22"/>
        <v/>
      </c>
      <c r="BW8" s="17" t="str">
        <f>IF(ISERROR(IF($B8="","",IF(BR8="","",IF(BS8="","",IF(foktomen!$Q$11="","",BR8/(foktomen!$Q$11*7)))))),0,IF($B8="","",IF(BR8="","",IF(BS8="","",IF(foktomen!$Q$11="","",BR8/(foktomen!$Q$11*7))))))</f>
        <v/>
      </c>
      <c r="BX8" s="107" t="str">
        <f>IF(ISERROR(IF($B8="","",IF(BR8="","",IF(BS8="","",IF(foktomen!$Q$11="","",BS8/BR8))))),0,IF($B8="","",IF(BR8="","",IF(BS8="","",IF(foktomen!$Q$11="","",BS8/BR8)))))</f>
        <v/>
      </c>
      <c r="BY8" s="8"/>
      <c r="BZ8" s="7"/>
      <c r="CA8" s="7"/>
      <c r="CB8" s="28">
        <f>IF(foktomen!$C$12="","",foktomen!$E$12)</f>
        <v>1</v>
      </c>
      <c r="CC8" s="32" t="str">
        <f t="shared" si="23"/>
        <v/>
      </c>
      <c r="CD8" s="32" t="str">
        <f t="shared" si="24"/>
        <v/>
      </c>
      <c r="CE8" s="17" t="str">
        <f>IF(ISERROR(IF($B8="","",IF(BZ8="","",IF(CA8="","",IF(foktomen!$Q$12="","",BZ8/(foktomen!$Q$12*7)))))),0,IF($B8="","",IF(BZ8="","",IF(CA8="","",IF(foktomen!$Q$12="","",BZ8/(foktomen!$Q$12*7))))))</f>
        <v/>
      </c>
      <c r="CF8" s="107" t="str">
        <f>IF(ISERROR(IF($B8="","",IF(BZ8="","",IF(CA8="","",IF(foktomen!$Q$12="","",CA8/BZ8))))),0,IF($B8="","",IF(BZ8="","",IF(CA8="","",IF(foktomen!$Q$12="","",CA8/BZ8)))))</f>
        <v/>
      </c>
      <c r="CG8" s="8"/>
      <c r="CH8" s="7"/>
      <c r="CI8" s="7"/>
      <c r="CJ8" s="28">
        <f>IF(foktomen!$C$13="","",foktomen!$E$13)</f>
        <v>1</v>
      </c>
      <c r="CK8" s="32" t="str">
        <f t="shared" si="25"/>
        <v/>
      </c>
      <c r="CL8" s="32" t="str">
        <f t="shared" si="26"/>
        <v/>
      </c>
      <c r="CM8" s="17" t="str">
        <f>IF(ISERROR(IF($B8="","",IF(CH8="","",IF(CI8="","",IF(foktomen!$Q$13="","",CH8/(foktomen!$Q$13*7)))))),0,IF($B8="","",IF(CH8="","",IF(CI8="","",IF(foktomen!$Q$13="","",CH8/(foktomen!$Q$13*7))))))</f>
        <v/>
      </c>
      <c r="CN8" s="107" t="str">
        <f>IF(ISERROR(IF($B8="","",IF(CH8="","",IF(CI8="","",IF(foktomen!$Q$13="","",CI8/CH8))))),0,IF($B8="","",IF(CH8="","",IF(CI8="","",IF(foktomen!$Q$13="","",CI8/CH8)))))</f>
        <v/>
      </c>
      <c r="CO8" s="8"/>
      <c r="CP8" s="7"/>
      <c r="CQ8" s="7"/>
      <c r="CR8" s="28">
        <f>IF(foktomen!$C$14="","",foktomen!$E$14)</f>
        <v>1</v>
      </c>
      <c r="CS8" s="32" t="str">
        <f t="shared" si="27"/>
        <v/>
      </c>
      <c r="CT8" s="32" t="str">
        <f t="shared" si="28"/>
        <v/>
      </c>
      <c r="CU8" s="17" t="str">
        <f>IF(ISERROR(IF($B8="","",IF(CP8="","",IF(CQ8="","",IF(foktomen!$Q$14="","",CP8/(foktomen!$Q$14*7)))))),0,IF($B8="","",IF(CP8="","",IF(CQ8="","",IF(foktomen!$Q$14="","",CP8/(foktomen!$Q$14*7))))))</f>
        <v/>
      </c>
      <c r="CV8" s="107" t="str">
        <f>IF(ISERROR(IF($B8="","",IF(CP8="","",IF(CQ8="","",IF(foktomen!$Q$14="","",CQ8/CP8))))),0,IF($B8="","",IF(CP8="","",IF(CQ8="","",IF(foktomen!$Q$14="","",CQ8/CP8)))))</f>
        <v/>
      </c>
      <c r="CW8" s="8"/>
      <c r="CX8" s="7"/>
      <c r="CY8" s="7"/>
      <c r="CZ8" s="28">
        <f>IF(foktomen!$C$15="","",foktomen!$E$15)</f>
        <v>1</v>
      </c>
      <c r="DA8" s="32" t="str">
        <f t="shared" si="29"/>
        <v/>
      </c>
      <c r="DB8" s="32" t="str">
        <f t="shared" si="30"/>
        <v/>
      </c>
      <c r="DC8" s="17" t="str">
        <f>IF(ISERROR(IF($B8="","",IF(CX8="","",IF(CY8="","",IF(foktomen!$Q$15="","",CX8/(foktomen!$Q$15*7)))))),0,IF($B8="","",IF(CX8="","",IF(CY8="","",IF(foktomen!$Q$15="","",CX8/(foktomen!$Q$15*7))))))</f>
        <v/>
      </c>
      <c r="DD8" s="107" t="str">
        <f>IF(ISERROR(IF($B8="","",IF(CX8="","",IF(CX8="","",IF(foktomen!$Q$15="","",CY8/CX8))))),0,IF($B8="","",IF(CX8="","",IF(CY8="","",IF(foktomen!$Q$15="","",CY8/CX8)))))</f>
        <v/>
      </c>
      <c r="DE8" s="8"/>
      <c r="DF8" s="7"/>
      <c r="DG8" s="7"/>
      <c r="DH8" s="28">
        <f>IF(foktomen!$C$16="","",foktomen!$E$16)</f>
        <v>1</v>
      </c>
      <c r="DI8" s="32" t="str">
        <f t="shared" si="31"/>
        <v/>
      </c>
      <c r="DJ8" s="32" t="str">
        <f t="shared" si="32"/>
        <v/>
      </c>
      <c r="DK8" s="17" t="str">
        <f>IF(ISERROR(IF($B8="","",IF(DF8="","",IF(DG8="","",IF(foktomen!$Q$16="","",DF8/(foktomen!$Q$16*7)))))),0,IF($B8="","",IF(DF8="","",IF(DG8="","",IF(foktomen!$Q$16="","",DF8/(foktomen!$Q$16*7))))))</f>
        <v/>
      </c>
      <c r="DL8" s="107" t="str">
        <f>IF(ISERROR(IF($B8="","",IF(DF8="","",IF(DF8="","",IF(foktomen!$Q$16="","",DG8/DF8))))),0,IF($B8="","",IF(DF8="","",IF(DG8="","",IF(foktomen!$Q$16="","",DG8/DF8)))))</f>
        <v/>
      </c>
      <c r="DM8" s="8"/>
      <c r="DN8" s="7"/>
      <c r="DO8" s="7"/>
      <c r="DP8" s="28">
        <f>IF(foktomen!$C$17="","",foktomen!$E$17)</f>
        <v>1</v>
      </c>
      <c r="DQ8" s="32" t="str">
        <f t="shared" si="33"/>
        <v/>
      </c>
      <c r="DR8" s="32" t="str">
        <f t="shared" si="34"/>
        <v/>
      </c>
      <c r="DS8" s="17" t="str">
        <f>IF(ISERROR(IF($B8="","",IF(DN8="","",IF(DO8="","",IF(foktomen!$Q$17="","",DN8/(foktomen!$Q$17*7)))))),0,IF($B8="","",IF(DN8="","",IF(DO8="","",IF(foktomen!$Q$17="","",DN8/(foktomen!$Q$17*7))))))</f>
        <v/>
      </c>
      <c r="DT8" s="107" t="str">
        <f>IF(ISERROR(IF($B8="","",IF(DN8="","",IF(DN8="","",IF(foktomen!$Q$17="","",DO8/DN8))))),0,IF($B8="","",IF(DN8="","",IF(DO8="","",IF(foktomen!$Q$17="","",DO8/DN8)))))</f>
        <v/>
      </c>
      <c r="DU8" s="8"/>
      <c r="DV8" s="7"/>
      <c r="DW8" s="7"/>
      <c r="DX8" s="28">
        <f>IF(foktomen!$C$18="","",foktomen!$E$18)</f>
        <v>1</v>
      </c>
      <c r="DY8" s="32" t="str">
        <f t="shared" si="46"/>
        <v/>
      </c>
      <c r="DZ8" s="32" t="str">
        <f t="shared" si="35"/>
        <v/>
      </c>
      <c r="EA8" s="17" t="str">
        <f>IF(ISERROR(IF($B8="","",IF(DV8="","",IF(DW8="","",IF(foktomen!$Q$18="","",DV8/(foktomen!$Q$18*7)))))),0,IF($B8="","",IF(DV8="","",IF(DW8="","",IF(foktomen!$Q$18="","",DV8/(foktomen!$Q$18*7))))))</f>
        <v/>
      </c>
      <c r="EB8" s="107" t="str">
        <f>IF(ISERROR(IF($B8="","",IF(DV8="","",IF(DV8="","",IF(foktomen!$Q$18="","",DW8/DV8))))),0,IF($B8="","",IF(DV8="","",IF(DW8="","",IF(foktomen!$Q$18="","",DW8/DV8)))))</f>
        <v/>
      </c>
      <c r="EC8" s="8"/>
      <c r="ED8" s="7"/>
      <c r="EE8" s="7"/>
      <c r="EF8" s="28">
        <f>IF(foktomen!$C$19="","",foktomen!$E$19)</f>
        <v>1</v>
      </c>
      <c r="EG8" s="32" t="str">
        <f t="shared" si="36"/>
        <v/>
      </c>
      <c r="EH8" s="32" t="str">
        <f t="shared" si="37"/>
        <v/>
      </c>
      <c r="EI8" s="17" t="str">
        <f>IF(ISERROR(IF($B8="","",IF(ED8="","",IF(EE8="","",IF(foktomen!$Q$19="","",ED8/(foktomen!$Q$19*7)))))),0,IF($B8="","",IF(ED8="","",IF(EE8="","",IF(foktomen!$Q$19="","",ED8/(foktomen!$Q$19*7))))))</f>
        <v/>
      </c>
      <c r="EJ8" s="107" t="str">
        <f>IF(ISERROR(IF($B8="","",IF(ED8="","",IF(EE8="","",IF(foktomen!$Q$19="","",EE8/ED8))))),0,IF($B8="","",IF(ED8="","",IF(EE8="","",IF(foktomen!$Q$19="","",EE8/ED8)))))</f>
        <v/>
      </c>
      <c r="EK8" s="8"/>
      <c r="EL8" s="7"/>
      <c r="EM8" s="7"/>
      <c r="EN8" s="28">
        <f>IF(foktomen!$C$20="","",foktomen!$E$20)</f>
        <v>1</v>
      </c>
      <c r="EO8" s="32" t="str">
        <f t="shared" si="38"/>
        <v/>
      </c>
      <c r="EP8" s="32" t="str">
        <f t="shared" si="39"/>
        <v/>
      </c>
      <c r="EQ8" s="17" t="str">
        <f>IF(ISERROR(IF($B8="","",IF(EL8="","",IF(EM8="","",IF(foktomen!$Q$20="","",EL8/(foktomen!$Q$20*7)))))),0,IF($B8="","",IF(EL8="","",IF(EM8="","",IF(foktomen!$Q$20="","",EL8/(foktomen!$Q$20*7))))))</f>
        <v/>
      </c>
      <c r="ER8" s="107" t="str">
        <f>IF(ISERROR(IF($B8="","",IF(EL8="","",IF(EM8="","",IF(foktomen!$Q$20="","",EM8/EL8))))),0,IF($B8="","",IF(EL8="","",IF(EM8="","",IF(foktomen!$Q$20="","",EM8/EL8)))))</f>
        <v/>
      </c>
      <c r="ES8" s="8"/>
      <c r="ET8" s="7"/>
      <c r="EU8" s="7"/>
      <c r="EV8" s="28">
        <f>IF(foktomen!$C$21="","",foktomen!$E$21)</f>
        <v>1</v>
      </c>
      <c r="EW8" s="32" t="str">
        <f t="shared" si="40"/>
        <v/>
      </c>
      <c r="EX8" s="32" t="str">
        <f t="shared" si="41"/>
        <v/>
      </c>
      <c r="EY8" s="17" t="str">
        <f>IF(ISERROR(IF($B8="","",IF(ET8="","",IF(EU8="","",IF(foktomen!$Q$21="","",ET8/(foktomen!$Q$21*7)))))),0,IF($B8="","",IF(ET8="","",IF(EU8="","",IF(foktomen!$Q$21="","",ET8/(foktomen!$Q$21*7))))))</f>
        <v/>
      </c>
      <c r="EZ8" s="107" t="str">
        <f>IF(ISERROR(IF($B8="","",IF(ET8="","",IF(ET8="","",IF(foktomen!$Q$21="","",EU8/ET8))))),0,IF($B8="","",IF(ET8="","",IF(EU8="","",IF(foktomen!$Q$21="","",EU8/ET8)))))</f>
        <v/>
      </c>
      <c r="FA8" s="8"/>
      <c r="FB8" s="7"/>
      <c r="FC8" s="7"/>
      <c r="FD8" s="28" t="str">
        <f>IF(foktomen!$C$22="","",foktomen!$E$22)</f>
        <v/>
      </c>
      <c r="FE8" s="32" t="str">
        <f t="shared" si="42"/>
        <v/>
      </c>
      <c r="FF8" s="32" t="str">
        <f t="shared" si="43"/>
        <v/>
      </c>
      <c r="FG8" s="17" t="str">
        <f>IF(ISERROR(IF($B8="","",IF(FB8="","",IF(FC8="","",IF(foktomen!$Q$22="","",FB8/(foktomen!$Q$22*7)))))),0,IF($B8="","",IF(FB8="","",IF(FC8="","",IF(foktomen!$Q$22="","",FB8/(foktomen!$Q$22*7))))))</f>
        <v/>
      </c>
      <c r="FH8" s="107" t="str">
        <f>IF(ISERROR(IF($B8="","",IF(FB8="","",IF(FB8="","",IF(foktomen!$Q$22="","",FC8/FB8))))),0,IF($B8="","",IF(FB8="","",IF(FC8="","",IF(foktomen!$Q$22="","",FC8/FB8)))))</f>
        <v/>
      </c>
      <c r="FI8" s="8"/>
      <c r="FJ8" s="7"/>
      <c r="FK8" s="7"/>
      <c r="FL8" s="28" t="str">
        <f>IF(foktomen!$C$23="","",foktomen!$E$23)</f>
        <v/>
      </c>
      <c r="FM8" s="32" t="str">
        <f t="shared" si="44"/>
        <v/>
      </c>
      <c r="FN8" s="32" t="str">
        <f t="shared" si="45"/>
        <v/>
      </c>
      <c r="FO8" s="17" t="str">
        <f>IF(ISERROR(IF($B8="","",IF(FJ8="","",IF(FK8="","",IF(foktomen!$Q$23="","",FJ8/(foktomen!$Q$23*7)))))),0,IF($B8="","",IF(FJ8="","",IF(FK8="","",IF(foktomen!$Q$23="","",FJ8/(foktomen!$Q$23*7))))))</f>
        <v/>
      </c>
      <c r="FP8" s="107" t="str">
        <f>IF(ISERROR(IF($B8="","",IF(FJ8="","",IF(FJ8="","",IF(foktomen!$Q$23="","",FK8/FJ8))))),0,IF($B8="","",IF(FJ8="","",IF(FK8="","",IF(foktomen!$Q$23="","",FK8/FJ8)))))</f>
        <v/>
      </c>
      <c r="FQ8" s="8"/>
      <c r="FR8" s="72"/>
      <c r="FS8" s="72"/>
      <c r="FT8" s="72"/>
      <c r="FU8" s="72"/>
      <c r="FV8" s="72"/>
      <c r="FW8" s="72"/>
      <c r="FX8" s="72"/>
    </row>
    <row r="9" spans="1:180" ht="18" customHeight="1" x14ac:dyDescent="0.25">
      <c r="B9" s="127"/>
      <c r="C9" s="62"/>
      <c r="D9" s="62" t="str">
        <f t="shared" si="0"/>
        <v/>
      </c>
      <c r="E9" s="62" t="str">
        <f t="shared" si="1"/>
        <v/>
      </c>
      <c r="F9" s="63">
        <f>K9+S9+AA9+AI9+AQ9+BB9+CH9+BJ9+BR9+BZ9+CP9+CX9+DF9+DN9+DV9+ED9+EL9+ET9+FB9+FJ9</f>
        <v>0</v>
      </c>
      <c r="G9" s="62" t="str">
        <f>IF(ISERROR(IF(B9="","",IF(#REF!=0,"",#REF!))),0,IF(B9="","",(IF(D9="","",IF(#REF!=0,"",#REF!)))))</f>
        <v/>
      </c>
      <c r="H9" s="20" t="str">
        <f t="shared" si="15"/>
        <v/>
      </c>
      <c r="I9" s="71" t="str">
        <f t="shared" si="2"/>
        <v/>
      </c>
      <c r="J9" s="29"/>
      <c r="K9" s="201"/>
      <c r="L9" s="185"/>
      <c r="M9" s="28">
        <f>IF(foktomen!$C$4="","",foktomen!$E$4)</f>
        <v>1</v>
      </c>
      <c r="N9" s="32" t="str">
        <f t="shared" si="3"/>
        <v/>
      </c>
      <c r="O9" s="32" t="str">
        <f t="shared" si="4"/>
        <v/>
      </c>
      <c r="P9" s="17" t="str">
        <f>IF(ISERROR(IF($B9="","",IF(K9="","",IF(L9="","",IF(foktomen!$Q$4="","",K9/(foktomen!$Q$4*7)))))),0,IF($B9="","",IF(K9="","",IF(L9="","",IF(foktomen!$Q$4="","",K9/(foktomen!$Q$4*7))))))</f>
        <v/>
      </c>
      <c r="Q9" s="107" t="str">
        <f>IF(ISERROR(IF($B9="","",IF(K9="","",IF(L9="","",IF(foktomen!$Q$4="","",L9/K9))))),0,IF($B9="","",IF(K9="","",IF(L9="","",IF(foktomen!$Q$4="","",L9/K9)))))</f>
        <v/>
      </c>
      <c r="R9" s="8"/>
      <c r="S9" s="185"/>
      <c r="T9" s="185"/>
      <c r="U9" s="28">
        <f>IF(foktomen!$C$5="","",foktomen!$E$5)</f>
        <v>1</v>
      </c>
      <c r="V9" s="32" t="str">
        <f t="shared" si="5"/>
        <v/>
      </c>
      <c r="W9" s="32" t="str">
        <f t="shared" si="6"/>
        <v/>
      </c>
      <c r="X9" s="17" t="str">
        <f>IF(ISERROR(IF($B9="","",IF(S9="","",IF(T9="","",IF(foktomen!$Q$5="","",S9/(foktomen!$Q$5*7)))))),0,IF($B9="","",IF(S9="","",IF(T9="","",IF(foktomen!$Q$5="","",S9/(foktomen!$Q$5*7))))))</f>
        <v/>
      </c>
      <c r="Y9" s="107" t="str">
        <f>IF(ISERROR(IF($B9="","",IF(S9="","",IF(T9="","",IF(foktomen!$Q$5="","",T9/S9))))),0,IF($B9="","",IF(S9="","",IF(T9="","",IF(foktomen!$Q$5="","",T9/S9)))))</f>
        <v/>
      </c>
      <c r="Z9" s="8"/>
      <c r="AA9" s="185"/>
      <c r="AB9" s="185"/>
      <c r="AC9" s="28">
        <f>IF(foktomen!$C$6="","",foktomen!$E$6)</f>
        <v>1</v>
      </c>
      <c r="AD9" s="32" t="str">
        <f t="shared" si="16"/>
        <v/>
      </c>
      <c r="AE9" s="32" t="str">
        <f t="shared" si="17"/>
        <v/>
      </c>
      <c r="AF9" s="17" t="str">
        <f>IF(ISERROR(IF($B9="","",IF(AA9="","",IF(AB9="","",IF(foktomen!$Q$6="","",AA9/(foktomen!$Q$6*7)))))),0,IF($B9="","",IF(AA9="","",IF(AB9="","",IF(foktomen!$Q$6="","",AA9/(foktomen!$Q$6*7))))))</f>
        <v/>
      </c>
      <c r="AG9" s="107" t="str">
        <f>IF(ISERROR(IF($B9="","",IF(AA9="","",IF(AB9="","",IF(foktomen!$Q$6="","",AB9/AA9))))),0,IF($B9="","",IF(AA9="","",IF(AB9="","",IF(foktomen!$Q$6="","",AB9/AA9)))))</f>
        <v/>
      </c>
      <c r="AH9" s="8"/>
      <c r="AI9" s="185"/>
      <c r="AJ9" s="185"/>
      <c r="AK9" s="28">
        <f>IF(foktomen!$C$7="","",foktomen!$E$7)</f>
        <v>1</v>
      </c>
      <c r="AL9" s="32" t="str">
        <f t="shared" si="18"/>
        <v/>
      </c>
      <c r="AM9" s="32" t="str">
        <f t="shared" si="19"/>
        <v/>
      </c>
      <c r="AN9" s="17" t="str">
        <f>IF(ISERROR(IF($B9="","",IF(AI9="","",IF(AJ9="","",IF(foktomen!$Q$7="","",AI9/(foktomen!$Q$7*7)))))),0,IF($B9="","",IF(AI9="","",IF(AJ9="","",IF(foktomen!$Q$7="","",AI9/(foktomen!$Q$7*7))))))</f>
        <v/>
      </c>
      <c r="AO9" s="107" t="str">
        <f>IF(ISERROR(IF($B9="","",IF(AI9="","",IF(AJ9="","",IF(foktomen!$Q$7="","",AJ9/AI9))))),0,IF($B9="","",IF(AI9="","",IF(AJ9="","",IF(foktomen!$Q$7="","",AJ9/AI9)))))</f>
        <v/>
      </c>
      <c r="AP9" s="8"/>
      <c r="AQ9" s="202"/>
      <c r="AR9" s="185"/>
      <c r="AS9" s="28">
        <f>IF(foktomen!$C$8="","",foktomen!$E$8)</f>
        <v>1</v>
      </c>
      <c r="AT9" s="32" t="str">
        <f t="shared" si="7"/>
        <v/>
      </c>
      <c r="AU9" s="32" t="str">
        <f t="shared" si="8"/>
        <v/>
      </c>
      <c r="AV9" s="28">
        <f>IF(foktomen!$C$8="","",foktomen!$E$8)</f>
        <v>1</v>
      </c>
      <c r="AW9" s="32" t="str">
        <f t="shared" si="9"/>
        <v/>
      </c>
      <c r="AX9" s="32" t="str">
        <f t="shared" si="10"/>
        <v/>
      </c>
      <c r="AY9" s="17" t="str">
        <f>IF(ISERROR(IF($B9="","",IF(AQ9="","",IF(AR9="","",IF(foktomen!$Q$8="","",AQ9/(foktomen!$Q$8*7)))))),0,IF($B9="","",IF(AQ9="","",IF(AR9="","",IF(foktomen!$Q$8="","",AQ9/(foktomen!$Q$8*7))))))</f>
        <v/>
      </c>
      <c r="AZ9" s="107" t="str">
        <f>IF(ISERROR(IF($B9="","",IF(AQ9="","",IF(AR9="","",IF(foktomen!$Q$8="","",AR9/AQ9))))),0,IF($B9="","",IF(AQ9="","",IF(AR9="","",IF(foktomen!$Q$8="","",AR9/AQ9)))))</f>
        <v/>
      </c>
      <c r="BA9" s="8"/>
      <c r="BB9" s="185"/>
      <c r="BC9" s="185"/>
      <c r="BD9" s="28">
        <f>IF(foktomen!$C$9="","",foktomen!$E$9)</f>
        <v>1</v>
      </c>
      <c r="BE9" s="32" t="str">
        <f t="shared" si="11"/>
        <v/>
      </c>
      <c r="BF9" s="32" t="str">
        <f t="shared" si="20"/>
        <v/>
      </c>
      <c r="BG9" s="17" t="str">
        <f>IF(ISERROR(IF($B9="","",IF(BB9="","",IF(BC9="","",IF(foktomen!$Q$9="","",BB9/(foktomen!$Q$9*7)))))),0,IF($B9="","",IF(BB9="","",IF(BC9="","",IF(foktomen!$Q$9="","",BB9/(foktomen!$Q$9*7))))))</f>
        <v/>
      </c>
      <c r="BH9" s="107" t="str">
        <f>IF(ISERROR(IF($B9="","",IF(BB9="","",IF(BC9="","",IF(foktomen!$Q$9="","",BC9/BB9))))),0,IF($B9="","",IF(BB9="","",IF(BC9="","",IF(foktomen!$Q$9="","",BC9/BB9)))))</f>
        <v/>
      </c>
      <c r="BI9" s="8"/>
      <c r="BJ9" s="185"/>
      <c r="BK9" s="185"/>
      <c r="BL9" s="28">
        <f>IF(foktomen!$C$10="","",foktomen!$E$10)</f>
        <v>1</v>
      </c>
      <c r="BM9" s="32" t="str">
        <f t="shared" si="12"/>
        <v/>
      </c>
      <c r="BN9" s="32" t="str">
        <f t="shared" si="13"/>
        <v/>
      </c>
      <c r="BO9" s="17" t="str">
        <f>IF(ISERROR(IF($B9="","",IF(BJ9="","",IF(BK9="","",IF(foktomen!$Q$10="","",BJ9/(foktomen!$Q$10*7)))))),0,IF($B9="","",IF(BJ9="","",IF(BK9="","",IF(foktomen!$Q$10="","",BJ9/(foktomen!$Q$10*7))))))</f>
        <v/>
      </c>
      <c r="BP9" s="107" t="str">
        <f>IF(ISERROR(IF($B9="","",IF(BJ9="","",IF(BK9="","",IF(foktomen!$Q$10="","",BK9/BJ9))))),0,IF($B9="","",IF(BJ9="","",IF(BK9="","",IF(foktomen!$Q$10="","",BK9/BJ9)))))</f>
        <v/>
      </c>
      <c r="BQ9" s="8"/>
      <c r="BR9" s="185"/>
      <c r="BS9" s="185"/>
      <c r="BT9" s="28">
        <f>IF(foktomen!$C$11="","",foktomen!$E$11)</f>
        <v>1</v>
      </c>
      <c r="BU9" s="32" t="str">
        <f t="shared" si="21"/>
        <v/>
      </c>
      <c r="BV9" s="32" t="str">
        <f t="shared" si="22"/>
        <v/>
      </c>
      <c r="BW9" s="17" t="str">
        <f>IF(ISERROR(IF($B9="","",IF(BR9="","",IF(BS9="","",IF(foktomen!$Q$11="","",BR9/(foktomen!$Q$11*7)))))),0,IF($B9="","",IF(BR9="","",IF(BS9="","",IF(foktomen!$Q$11="","",BR9/(foktomen!$Q$11*7))))))</f>
        <v/>
      </c>
      <c r="BX9" s="107" t="str">
        <f>IF(ISERROR(IF($B9="","",IF(BR9="","",IF(BS9="","",IF(foktomen!$Q$11="","",BS9/BR9))))),0,IF($B9="","",IF(BR9="","",IF(BS9="","",IF(foktomen!$Q$11="","",BS9/BR9)))))</f>
        <v/>
      </c>
      <c r="BY9" s="8"/>
      <c r="BZ9" s="185"/>
      <c r="CA9" s="185"/>
      <c r="CB9" s="28">
        <f>IF(foktomen!$C$12="","",foktomen!$E$12)</f>
        <v>1</v>
      </c>
      <c r="CC9" s="32" t="str">
        <f t="shared" si="23"/>
        <v/>
      </c>
      <c r="CD9" s="32" t="str">
        <f t="shared" si="24"/>
        <v/>
      </c>
      <c r="CE9" s="17" t="str">
        <f>IF(ISERROR(IF($B9="","",IF(BZ9="","",IF(CA9="","",IF(foktomen!$Q$12="","",BZ9/(foktomen!$Q$12*7)))))),0,IF($B9="","",IF(BZ9="","",IF(CA9="","",IF(foktomen!$Q$12="","",BZ9/(foktomen!$Q$12*7))))))</f>
        <v/>
      </c>
      <c r="CF9" s="107" t="str">
        <f>IF(ISERROR(IF($B9="","",IF(BZ9="","",IF(CA9="","",IF(foktomen!$Q$12="","",CA9/BZ9))))),0,IF($B9="","",IF(BZ9="","",IF(CA9="","",IF(foktomen!$Q$12="","",CA9/BZ9)))))</f>
        <v/>
      </c>
      <c r="CG9" s="8"/>
      <c r="CH9" s="185"/>
      <c r="CI9" s="185"/>
      <c r="CJ9" s="28">
        <f>IF(foktomen!$C$13="","",foktomen!$E$13)</f>
        <v>1</v>
      </c>
      <c r="CK9" s="32" t="str">
        <f t="shared" si="25"/>
        <v/>
      </c>
      <c r="CL9" s="32" t="str">
        <f t="shared" si="26"/>
        <v/>
      </c>
      <c r="CM9" s="17" t="str">
        <f>IF(ISERROR(IF($B9="","",IF(CH9="","",IF(CI9="","",IF(foktomen!$Q$13="","",CH9/(foktomen!$Q$13*7)))))),0,IF($B9="","",IF(CH9="","",IF(CI9="","",IF(foktomen!$Q$13="","",CH9/(foktomen!$Q$13*7))))))</f>
        <v/>
      </c>
      <c r="CN9" s="107" t="str">
        <f>IF(ISERROR(IF($B9="","",IF(CH9="","",IF(CI9="","",IF(foktomen!$Q$13="","",CI9/CH9))))),0,IF($B9="","",IF(CH9="","",IF(CI9="","",IF(foktomen!$Q$13="","",CI9/CH9)))))</f>
        <v/>
      </c>
      <c r="CO9" s="8"/>
      <c r="CP9" s="185"/>
      <c r="CQ9" s="185"/>
      <c r="CR9" s="28">
        <f>IF(foktomen!$C$14="","",foktomen!$E$14)</f>
        <v>1</v>
      </c>
      <c r="CS9" s="32" t="str">
        <f t="shared" si="27"/>
        <v/>
      </c>
      <c r="CT9" s="32" t="str">
        <f t="shared" si="28"/>
        <v/>
      </c>
      <c r="CU9" s="17" t="str">
        <f>IF(ISERROR(IF($B9="","",IF(CP9="","",IF(CQ9="","",IF(foktomen!$Q$14="","",CP9/(foktomen!$Q$14*7)))))),0,IF($B9="","",IF(CP9="","",IF(CQ9="","",IF(foktomen!$Q$14="","",CP9/(foktomen!$Q$14*7))))))</f>
        <v/>
      </c>
      <c r="CV9" s="107" t="str">
        <f>IF(ISERROR(IF($B9="","",IF(CP9="","",IF(CQ9="","",IF(foktomen!$Q$14="","",CQ9/CP9))))),0,IF($B9="","",IF(CP9="","",IF(CQ9="","",IF(foktomen!$Q$14="","",CQ9/CP9)))))</f>
        <v/>
      </c>
      <c r="CW9" s="8"/>
      <c r="CX9" s="185"/>
      <c r="CY9" s="185"/>
      <c r="CZ9" s="28">
        <f>IF(foktomen!$C$15="","",foktomen!$E$15)</f>
        <v>1</v>
      </c>
      <c r="DA9" s="32" t="str">
        <f t="shared" si="29"/>
        <v/>
      </c>
      <c r="DB9" s="32" t="str">
        <f t="shared" si="30"/>
        <v/>
      </c>
      <c r="DC9" s="17" t="str">
        <f>IF(ISERROR(IF($B9="","",IF(CX9="","",IF(CY9="","",IF(foktomen!$Q$15="","",CX9/(foktomen!$Q$15*7)))))),0,IF($B9="","",IF(CX9="","",IF(CY9="","",IF(foktomen!$Q$15="","",CX9/(foktomen!$Q$15*7))))))</f>
        <v/>
      </c>
      <c r="DD9" s="107" t="str">
        <f>IF(ISERROR(IF($B9="","",IF(CX9="","",IF(CX9="","",IF(foktomen!$Q$15="","",CY9/CX9))))),0,IF($B9="","",IF(CX9="","",IF(CY9="","",IF(foktomen!$Q$15="","",CY9/CX9)))))</f>
        <v/>
      </c>
      <c r="DE9" s="8"/>
      <c r="DF9" s="185"/>
      <c r="DG9" s="185"/>
      <c r="DH9" s="28">
        <f>IF(foktomen!$C$16="","",foktomen!$E$16)</f>
        <v>1</v>
      </c>
      <c r="DI9" s="32" t="str">
        <f t="shared" si="31"/>
        <v/>
      </c>
      <c r="DJ9" s="32" t="str">
        <f t="shared" si="32"/>
        <v/>
      </c>
      <c r="DK9" s="17" t="str">
        <f>IF(ISERROR(IF($B9="","",IF(DF9="","",IF(DG9="","",IF(foktomen!$Q$16="","",DF9/(foktomen!$Q$16*7)))))),0,IF($B9="","",IF(DF9="","",IF(DG9="","",IF(foktomen!$Q$16="","",DF9/(foktomen!$Q$16*7))))))</f>
        <v/>
      </c>
      <c r="DL9" s="107" t="str">
        <f>IF(ISERROR(IF($B9="","",IF(DF9="","",IF(DF9="","",IF(foktomen!$Q$16="","",DG9/DF9))))),0,IF($B9="","",IF(DF9="","",IF(DG9="","",IF(foktomen!$Q$16="","",DG9/DF9)))))</f>
        <v/>
      </c>
      <c r="DM9" s="8"/>
      <c r="DN9" s="185"/>
      <c r="DO9" s="185"/>
      <c r="DP9" s="28">
        <f>IF(foktomen!$C$17="","",foktomen!$E$17)</f>
        <v>1</v>
      </c>
      <c r="DQ9" s="32" t="str">
        <f t="shared" si="33"/>
        <v/>
      </c>
      <c r="DR9" s="32" t="str">
        <f t="shared" si="34"/>
        <v/>
      </c>
      <c r="DS9" s="17" t="str">
        <f>IF(ISERROR(IF($B9="","",IF(DN9="","",IF(DO9="","",IF(foktomen!$Q$17="","",DN9/(foktomen!$Q$17*7)))))),0,IF($B9="","",IF(DN9="","",IF(DO9="","",IF(foktomen!$Q$17="","",DN9/(foktomen!$Q$17*7))))))</f>
        <v/>
      </c>
      <c r="DT9" s="107" t="str">
        <f>IF(ISERROR(IF($B9="","",IF(DN9="","",IF(DN9="","",IF(foktomen!$Q$17="","",DO9/DN9))))),0,IF($B9="","",IF(DN9="","",IF(DO9="","",IF(foktomen!$Q$17="","",DO9/DN9)))))</f>
        <v/>
      </c>
      <c r="DU9" s="8"/>
      <c r="DV9" s="185"/>
      <c r="DW9" s="185"/>
      <c r="DX9" s="28">
        <f>IF(foktomen!$C$18="","",foktomen!$E$18)</f>
        <v>1</v>
      </c>
      <c r="DY9" s="32" t="str">
        <f t="shared" si="46"/>
        <v/>
      </c>
      <c r="DZ9" s="32" t="str">
        <f t="shared" si="35"/>
        <v/>
      </c>
      <c r="EA9" s="17" t="str">
        <f>IF(ISERROR(IF($B9="","",IF(DV9="","",IF(DW9="","",IF(foktomen!$Q$18="","",DV9/(foktomen!$Q$18*7)))))),0,IF($B9="","",IF(DV9="","",IF(DW9="","",IF(foktomen!$Q$18="","",DV9/(foktomen!$Q$18*7))))))</f>
        <v/>
      </c>
      <c r="EB9" s="107" t="str">
        <f>IF(ISERROR(IF($B9="","",IF(DV9="","",IF(DV9="","",IF(foktomen!$Q$18="","",DW9/DV9))))),0,IF($B9="","",IF(DV9="","",IF(DW9="","",IF(foktomen!$Q$18="","",DW9/DV9)))))</f>
        <v/>
      </c>
      <c r="EC9" s="8"/>
      <c r="ED9" s="185"/>
      <c r="EE9" s="185"/>
      <c r="EF9" s="28">
        <f>IF(foktomen!$C$19="","",foktomen!$E$19)</f>
        <v>1</v>
      </c>
      <c r="EG9" s="32" t="str">
        <f t="shared" si="36"/>
        <v/>
      </c>
      <c r="EH9" s="32" t="str">
        <f t="shared" si="37"/>
        <v/>
      </c>
      <c r="EI9" s="17" t="str">
        <f>IF(ISERROR(IF($B9="","",IF(ED9="","",IF(EE9="","",IF(foktomen!$Q$19="","",ED9/(foktomen!$Q$19*7)))))),0,IF($B9="","",IF(ED9="","",IF(EE9="","",IF(foktomen!$Q$19="","",ED9/(foktomen!$Q$19*7))))))</f>
        <v/>
      </c>
      <c r="EJ9" s="107" t="str">
        <f>IF(ISERROR(IF($B9="","",IF(ED9="","",IF(EE9="","",IF(foktomen!$Q$19="","",EE9/ED9))))),0,IF($B9="","",IF(ED9="","",IF(EE9="","",IF(foktomen!$Q$19="","",EE9/ED9)))))</f>
        <v/>
      </c>
      <c r="EK9" s="8"/>
      <c r="EL9" s="185"/>
      <c r="EM9" s="185"/>
      <c r="EN9" s="28">
        <f>IF(foktomen!$C$20="","",foktomen!$E$20)</f>
        <v>1</v>
      </c>
      <c r="EO9" s="32" t="str">
        <f t="shared" si="38"/>
        <v/>
      </c>
      <c r="EP9" s="32" t="str">
        <f t="shared" si="39"/>
        <v/>
      </c>
      <c r="EQ9" s="17" t="str">
        <f>IF(ISERROR(IF($B9="","",IF(EL9="","",IF(EM9="","",IF(foktomen!$Q$20="","",EL9/(foktomen!$Q$20*7)))))),0,IF($B9="","",IF(EL9="","",IF(EM9="","",IF(foktomen!$Q$20="","",EL9/(foktomen!$Q$20*7))))))</f>
        <v/>
      </c>
      <c r="ER9" s="107" t="str">
        <f>IF(ISERROR(IF($B9="","",IF(EL9="","",IF(EM9="","",IF(foktomen!$Q$20="","",EM9/EL9))))),0,IF($B9="","",IF(EL9="","",IF(EM9="","",IF(foktomen!$Q$20="","",EM9/EL9)))))</f>
        <v/>
      </c>
      <c r="ES9" s="8"/>
      <c r="ET9" s="7"/>
      <c r="EU9" s="7"/>
      <c r="EV9" s="28">
        <f>IF(foktomen!$C$21="","",foktomen!$E$21)</f>
        <v>1</v>
      </c>
      <c r="EW9" s="32" t="str">
        <f t="shared" si="40"/>
        <v/>
      </c>
      <c r="EX9" s="32" t="str">
        <f t="shared" si="41"/>
        <v/>
      </c>
      <c r="EY9" s="17" t="str">
        <f>IF(ISERROR(IF($B9="","",IF(ET9="","",IF(EU9="","",IF(foktomen!$Q$21="","",ET9/(foktomen!$Q$21*7)))))),0,IF($B9="","",IF(ET9="","",IF(EU9="","",IF(foktomen!$Q$21="","",ET9/(foktomen!$Q$21*7))))))</f>
        <v/>
      </c>
      <c r="EZ9" s="107" t="str">
        <f>IF(ISERROR(IF($B9="","",IF(ET9="","",IF(ET9="","",IF(foktomen!$Q$21="","",EU9/ET9))))),0,IF($B9="","",IF(ET9="","",IF(EU9="","",IF(foktomen!$Q$21="","",EU9/ET9)))))</f>
        <v/>
      </c>
      <c r="FA9" s="8"/>
      <c r="FB9" s="7"/>
      <c r="FC9" s="7"/>
      <c r="FD9" s="28" t="str">
        <f>IF(foktomen!$C$22="","",foktomen!$E$22)</f>
        <v/>
      </c>
      <c r="FE9" s="32" t="str">
        <f t="shared" si="42"/>
        <v/>
      </c>
      <c r="FF9" s="32" t="str">
        <f t="shared" si="43"/>
        <v/>
      </c>
      <c r="FG9" s="17" t="str">
        <f>IF(ISERROR(IF($B9="","",IF(FB9="","",IF(FC9="","",IF(foktomen!$Q$22="","",FB9/(foktomen!$Q$22*7)))))),0,IF($B9="","",IF(FB9="","",IF(FC9="","",IF(foktomen!$Q$22="","",FB9/(foktomen!$Q$22*7))))))</f>
        <v/>
      </c>
      <c r="FH9" s="107" t="str">
        <f>IF(ISERROR(IF($B9="","",IF(FB9="","",IF(FB9="","",IF(foktomen!$Q$22="","",FC9/FB9))))),0,IF($B9="","",IF(FB9="","",IF(FC9="","",IF(foktomen!$Q$22="","",FC9/FB9)))))</f>
        <v/>
      </c>
      <c r="FI9" s="8"/>
      <c r="FJ9" s="7"/>
      <c r="FK9" s="7"/>
      <c r="FL9" s="28" t="str">
        <f>IF(foktomen!$C$23="","",foktomen!$E$23)</f>
        <v/>
      </c>
      <c r="FM9" s="32" t="str">
        <f t="shared" si="44"/>
        <v/>
      </c>
      <c r="FN9" s="32" t="str">
        <f t="shared" si="45"/>
        <v/>
      </c>
      <c r="FO9" s="17" t="str">
        <f>IF(ISERROR(IF($B9="","",IF(FJ9="","",IF(FK9="","",IF(foktomen!$Q$23="","",FJ9/(foktomen!$Q$23*7)))))),0,IF($B9="","",IF(FJ9="","",IF(FK9="","",IF(foktomen!$Q$23="","",FJ9/(foktomen!$Q$23*7))))))</f>
        <v/>
      </c>
      <c r="FP9" s="107" t="str">
        <f>IF(ISERROR(IF($B9="","",IF(FJ9="","",IF(FJ9="","",IF(foktomen!$Q$23="","",FK9/FJ9))))),0,IF($B9="","",IF(FJ9="","",IF(FK9="","",IF(foktomen!$Q$23="","",FK9/FJ9)))))</f>
        <v/>
      </c>
      <c r="FQ9" s="8"/>
      <c r="FR9" s="72"/>
      <c r="FS9" s="72"/>
      <c r="FT9" s="72"/>
      <c r="FU9" s="72"/>
      <c r="FV9" s="72"/>
      <c r="FW9" s="72"/>
      <c r="FX9" s="72"/>
    </row>
    <row r="10" spans="1:180" ht="18" customHeight="1" x14ac:dyDescent="0.25">
      <c r="B10" s="127"/>
      <c r="C10" s="62"/>
      <c r="D10" s="62" t="str">
        <f t="shared" si="0"/>
        <v/>
      </c>
      <c r="E10" s="62" t="str">
        <f t="shared" si="1"/>
        <v/>
      </c>
      <c r="F10" s="63">
        <f t="shared" si="14"/>
        <v>0</v>
      </c>
      <c r="G10" s="62" t="str">
        <f>IF(ISERROR(IF(B10="","",IF(#REF!=0,"",#REF!))),0,IF(B10="","",(IF(D10="","",IF(#REF!=0,"",#REF!)))))</f>
        <v/>
      </c>
      <c r="H10" s="20" t="str">
        <f t="shared" si="15"/>
        <v/>
      </c>
      <c r="I10" s="71" t="str">
        <f t="shared" si="2"/>
        <v/>
      </c>
      <c r="J10" s="29"/>
      <c r="K10" s="201"/>
      <c r="L10" s="201"/>
      <c r="M10" s="28">
        <f>IF(foktomen!$C$4="","",foktomen!$E$4)</f>
        <v>1</v>
      </c>
      <c r="N10" s="32" t="str">
        <f t="shared" si="3"/>
        <v/>
      </c>
      <c r="O10" s="32" t="str">
        <f t="shared" si="4"/>
        <v/>
      </c>
      <c r="P10" s="17" t="str">
        <f>IF(ISERROR(IF($B10="","",IF(K10="","",IF(L10="","",IF(foktomen!$Q$4="","",K10/(foktomen!$Q$4*7)))))),0,IF($B10="","",IF(K10="","",IF(L10="","",IF(foktomen!$Q$4="","",K10/(foktomen!$Q$4*7))))))</f>
        <v/>
      </c>
      <c r="Q10" s="107" t="str">
        <f>IF(ISERROR(IF($B10="","",IF(K10="","",IF(L10="","",IF(foktomen!$Q$4="","",L10/K10))))),0,IF($B10="","",IF(K10="","",IF(L10="","",IF(foktomen!$Q$4="","",L10/K10)))))</f>
        <v/>
      </c>
      <c r="R10" s="8"/>
      <c r="S10" s="7"/>
      <c r="T10" s="7"/>
      <c r="U10" s="28">
        <f>IF(foktomen!$C$5="","",foktomen!$E$5)</f>
        <v>1</v>
      </c>
      <c r="V10" s="32" t="str">
        <f t="shared" si="5"/>
        <v/>
      </c>
      <c r="W10" s="32" t="str">
        <f t="shared" si="6"/>
        <v/>
      </c>
      <c r="X10" s="17" t="str">
        <f>IF(ISERROR(IF($B10="","",IF(S10="","",IF(T10="","",IF(foktomen!$Q$5="","",S10/(foktomen!$Q$5*7)))))),0,IF($B10="","",IF(S10="","",IF(T10="","",IF(foktomen!$Q$5="","",S10/(foktomen!$Q$5*7))))))</f>
        <v/>
      </c>
      <c r="Y10" s="107" t="str">
        <f>IF(ISERROR(IF($B10="","",IF(S10="","",IF(T10="","",IF(foktomen!$Q$5="","",T10/S10))))),0,IF($B10="","",IF(S10="","",IF(T10="","",IF(foktomen!$Q$5="","",T10/S10)))))</f>
        <v/>
      </c>
      <c r="Z10" s="8"/>
      <c r="AA10" s="7"/>
      <c r="AB10" s="7"/>
      <c r="AC10" s="28">
        <f>IF(foktomen!$C$6="","",foktomen!$E$6)</f>
        <v>1</v>
      </c>
      <c r="AD10" s="32" t="str">
        <f t="shared" si="16"/>
        <v/>
      </c>
      <c r="AE10" s="32" t="str">
        <f t="shared" si="17"/>
        <v/>
      </c>
      <c r="AF10" s="17" t="str">
        <f>IF(ISERROR(IF($B10="","",IF(AA10="","",IF(AB10="","",IF(foktomen!$Q$6="","",AA10/(foktomen!$Q$6*7)))))),0,IF($B10="","",IF(AA10="","",IF(AB10="","",IF(foktomen!$Q$6="","",AA10/(foktomen!$Q$6*7))))))</f>
        <v/>
      </c>
      <c r="AG10" s="107" t="str">
        <f>IF(ISERROR(IF($B10="","",IF(AA10="","",IF(AB10="","",IF(foktomen!$Q$6="","",AB10/AA10))))),0,IF($B10="","",IF(AA10="","",IF(AB10="","",IF(foktomen!$Q$6="","",AB10/AA10)))))</f>
        <v/>
      </c>
      <c r="AH10" s="8"/>
      <c r="AI10" s="7"/>
      <c r="AJ10" s="7"/>
      <c r="AK10" s="28">
        <f>IF(foktomen!$C$7="","",foktomen!$E$7)</f>
        <v>1</v>
      </c>
      <c r="AL10" s="32" t="str">
        <f t="shared" si="18"/>
        <v/>
      </c>
      <c r="AM10" s="32" t="str">
        <f t="shared" si="19"/>
        <v/>
      </c>
      <c r="AN10" s="17" t="str">
        <f>IF(ISERROR(IF($B10="","",IF(AI10="","",IF(AJ10="","",IF(foktomen!$Q$7="","",AI10/(foktomen!$Q$7*7)))))),0,IF($B10="","",IF(AI10="","",IF(AJ10="","",IF(foktomen!$Q$7="","",AI10/(foktomen!$Q$7*7))))))</f>
        <v/>
      </c>
      <c r="AO10" s="107" t="str">
        <f>IF(ISERROR(IF($B10="","",IF(AI10="","",IF(AJ10="","",IF(foktomen!$Q$7="","",AJ10/AI10))))),0,IF($B10="","",IF(AI10="","",IF(AJ10="","",IF(foktomen!$Q$7="","",AJ10/AI10)))))</f>
        <v/>
      </c>
      <c r="AP10" s="8"/>
      <c r="AQ10" s="7"/>
      <c r="AR10" s="7"/>
      <c r="AS10" s="28">
        <f>IF(foktomen!$C$8="","",foktomen!$E$8)</f>
        <v>1</v>
      </c>
      <c r="AT10" s="32" t="str">
        <f t="shared" si="7"/>
        <v/>
      </c>
      <c r="AU10" s="32" t="str">
        <f t="shared" si="8"/>
        <v/>
      </c>
      <c r="AV10" s="28">
        <f>IF(foktomen!$C$8="","",foktomen!$E$8)</f>
        <v>1</v>
      </c>
      <c r="AW10" s="32" t="str">
        <f t="shared" si="9"/>
        <v/>
      </c>
      <c r="AX10" s="32" t="str">
        <f t="shared" si="10"/>
        <v/>
      </c>
      <c r="AY10" s="17" t="str">
        <f>IF(ISERROR(IF($B10="","",IF(AQ10="","",IF(AR10="","",IF(foktomen!$Q$8="","",AQ10/(foktomen!$Q$8*7)))))),0,IF($B10="","",IF(AQ10="","",IF(AR10="","",IF(foktomen!$Q$8="","",AQ10/(foktomen!$Q$8*7))))))</f>
        <v/>
      </c>
      <c r="AZ10" s="107" t="str">
        <f>IF(ISERROR(IF($B10="","",IF(AQ10="","",IF(AR10="","",IF(foktomen!$Q$8="","",AR10/AQ10))))),0,IF($B10="","",IF(AQ10="","",IF(AR10="","",IF(foktomen!$Q$8="","",AR10/AQ10)))))</f>
        <v/>
      </c>
      <c r="BA10" s="8"/>
      <c r="BB10" s="7"/>
      <c r="BC10" s="7"/>
      <c r="BD10" s="28">
        <f>IF(foktomen!$C$9="","",foktomen!$E$9)</f>
        <v>1</v>
      </c>
      <c r="BE10" s="32" t="str">
        <f t="shared" si="11"/>
        <v/>
      </c>
      <c r="BF10" s="32" t="str">
        <f t="shared" si="20"/>
        <v/>
      </c>
      <c r="BG10" s="17" t="str">
        <f>IF(ISERROR(IF($B10="","",IF(BB10="","",IF(BC10="","",IF(foktomen!$Q$9="","",BB10/(foktomen!$Q$9*7)))))),0,IF($B10="","",IF(BB10="","",IF(BC10="","",IF(foktomen!$Q$9="","",BB10/(foktomen!$Q$9*7))))))</f>
        <v/>
      </c>
      <c r="BH10" s="107" t="str">
        <f>IF(ISERROR(IF($B10="","",IF(BB10="","",IF(BC10="","",IF(foktomen!$Q$9="","",BC10/BB10))))),0,IF($B10="","",IF(BB10="","",IF(BC10="","",IF(foktomen!$Q$9="","",BC10/BB10)))))</f>
        <v/>
      </c>
      <c r="BI10" s="8"/>
      <c r="BJ10" s="7"/>
      <c r="BK10" s="7"/>
      <c r="BL10" s="28">
        <f>IF(foktomen!$C$10="","",foktomen!$E$10)</f>
        <v>1</v>
      </c>
      <c r="BM10" s="32" t="str">
        <f t="shared" si="12"/>
        <v/>
      </c>
      <c r="BN10" s="32" t="str">
        <f t="shared" si="13"/>
        <v/>
      </c>
      <c r="BO10" s="17" t="str">
        <f>IF(ISERROR(IF($B10="","",IF(BJ10="","",IF(BK10="","",IF(foktomen!$Q$10="","",BJ10/(foktomen!$Q$10*7)))))),0,IF($B10="","",IF(BJ10="","",IF(BK10="","",IF(foktomen!$Q$10="","",BJ10/(foktomen!$Q$10*7))))))</f>
        <v/>
      </c>
      <c r="BP10" s="107" t="str">
        <f>IF(ISERROR(IF($B10="","",IF(BJ10="","",IF(BK10="","",IF(foktomen!$Q$10="","",BK10/BJ10))))),0,IF($B10="","",IF(BJ10="","",IF(BK10="","",IF(foktomen!$Q$10="","",BK10/BJ10)))))</f>
        <v/>
      </c>
      <c r="BQ10" s="8"/>
      <c r="BR10" s="7"/>
      <c r="BS10" s="7"/>
      <c r="BT10" s="28">
        <f>IF(foktomen!$C$11="","",foktomen!$E$11)</f>
        <v>1</v>
      </c>
      <c r="BU10" s="32" t="str">
        <f t="shared" si="21"/>
        <v/>
      </c>
      <c r="BV10" s="32" t="str">
        <f t="shared" si="22"/>
        <v/>
      </c>
      <c r="BW10" s="17" t="str">
        <f>IF(ISERROR(IF($B10="","",IF(BR10="","",IF(BS10="","",IF(foktomen!$Q$11="","",BR10/(foktomen!$Q$11*7)))))),0,IF($B10="","",IF(BR10="","",IF(BS10="","",IF(foktomen!$Q$11="","",BR10/(foktomen!$Q$11*7))))))</f>
        <v/>
      </c>
      <c r="BX10" s="107" t="str">
        <f>IF(ISERROR(IF($B10="","",IF(BR10="","",IF(BS10="","",IF(foktomen!$Q$11="","",BS10/BR10))))),0,IF($B10="","",IF(BR10="","",IF(BS10="","",IF(foktomen!$Q$11="","",BS10/BR10)))))</f>
        <v/>
      </c>
      <c r="BY10" s="8"/>
      <c r="BZ10" s="7"/>
      <c r="CA10" s="7"/>
      <c r="CB10" s="28">
        <f>IF(foktomen!$C$12="","",foktomen!$E$12)</f>
        <v>1</v>
      </c>
      <c r="CC10" s="32" t="str">
        <f t="shared" si="23"/>
        <v/>
      </c>
      <c r="CD10" s="32" t="str">
        <f t="shared" si="24"/>
        <v/>
      </c>
      <c r="CE10" s="17" t="str">
        <f>IF(ISERROR(IF($B10="","",IF(BZ10="","",IF(CA10="","",IF(foktomen!$Q$12="","",BZ10/(foktomen!$Q$12*7)))))),0,IF($B10="","",IF(BZ10="","",IF(CA10="","",IF(foktomen!$Q$12="","",BZ10/(foktomen!$Q$12*7))))))</f>
        <v/>
      </c>
      <c r="CF10" s="107" t="str">
        <f>IF(ISERROR(IF($B10="","",IF(BZ10="","",IF(CA10="","",IF(foktomen!$Q$12="","",CA10/BZ10))))),0,IF($B10="","",IF(BZ10="","",IF(CA10="","",IF(foktomen!$Q$12="","",CA10/BZ10)))))</f>
        <v/>
      </c>
      <c r="CG10" s="8"/>
      <c r="CH10" s="7"/>
      <c r="CI10" s="7"/>
      <c r="CJ10" s="28">
        <f>IF(foktomen!$C$13="","",foktomen!$E$13)</f>
        <v>1</v>
      </c>
      <c r="CK10" s="32" t="str">
        <f t="shared" si="25"/>
        <v/>
      </c>
      <c r="CL10" s="32" t="str">
        <f t="shared" si="26"/>
        <v/>
      </c>
      <c r="CM10" s="17" t="str">
        <f>IF(ISERROR(IF($B10="","",IF(CH10="","",IF(CI10="","",IF(foktomen!$Q$13="","",CH10/(foktomen!$Q$13*7)))))),0,IF($B10="","",IF(CH10="","",IF(CI10="","",IF(foktomen!$Q$13="","",CH10/(foktomen!$Q$13*7))))))</f>
        <v/>
      </c>
      <c r="CN10" s="107" t="str">
        <f>IF(ISERROR(IF($B10="","",IF(CH10="","",IF(CI10="","",IF(foktomen!$Q$13="","",CI10/CH10))))),0,IF($B10="","",IF(CH10="","",IF(CI10="","",IF(foktomen!$Q$13="","",CI10/CH10)))))</f>
        <v/>
      </c>
      <c r="CO10" s="8"/>
      <c r="CP10" s="7"/>
      <c r="CQ10" s="7"/>
      <c r="CR10" s="28">
        <f>IF(foktomen!$C$14="","",foktomen!$E$14)</f>
        <v>1</v>
      </c>
      <c r="CS10" s="32" t="str">
        <f t="shared" si="27"/>
        <v/>
      </c>
      <c r="CT10" s="32" t="str">
        <f t="shared" si="28"/>
        <v/>
      </c>
      <c r="CU10" s="17" t="str">
        <f>IF(ISERROR(IF($B10="","",IF(CP10="","",IF(CQ10="","",IF(foktomen!$Q$14="","",CP10/(foktomen!$Q$14*7)))))),0,IF($B10="","",IF(CP10="","",IF(CQ10="","",IF(foktomen!$Q$14="","",CP10/(foktomen!$Q$14*7))))))</f>
        <v/>
      </c>
      <c r="CV10" s="107" t="str">
        <f>IF(ISERROR(IF($B10="","",IF(CP10="","",IF(CQ10="","",IF(foktomen!$Q$14="","",CQ10/CP10))))),0,IF($B10="","",IF(CP10="","",IF(CQ10="","",IF(foktomen!$Q$14="","",CQ10/CP10)))))</f>
        <v/>
      </c>
      <c r="CW10" s="8"/>
      <c r="CX10" s="7"/>
      <c r="CY10" s="7"/>
      <c r="CZ10" s="28">
        <f>IF(foktomen!$C$15="","",foktomen!$E$15)</f>
        <v>1</v>
      </c>
      <c r="DA10" s="32" t="str">
        <f t="shared" si="29"/>
        <v/>
      </c>
      <c r="DB10" s="32" t="str">
        <f t="shared" si="30"/>
        <v/>
      </c>
      <c r="DC10" s="17" t="str">
        <f>IF(ISERROR(IF($B10="","",IF(CX10="","",IF(CY10="","",IF(foktomen!$Q$15="","",CX10/(foktomen!$Q$15*7)))))),0,IF($B10="","",IF(CX10="","",IF(CY10="","",IF(foktomen!$Q$15="","",CX10/(foktomen!$Q$15*7))))))</f>
        <v/>
      </c>
      <c r="DD10" s="107" t="str">
        <f>IF(ISERROR(IF($B10="","",IF(CX10="","",IF(CX10="","",IF(foktomen!$Q$15="","",CY10/CX10))))),0,IF($B10="","",IF(CX10="","",IF(CY10="","",IF(foktomen!$Q$15="","",CY10/CX10)))))</f>
        <v/>
      </c>
      <c r="DE10" s="8"/>
      <c r="DF10" s="7"/>
      <c r="DG10" s="7"/>
      <c r="DH10" s="28">
        <f>IF(foktomen!$C$16="","",foktomen!$E$16)</f>
        <v>1</v>
      </c>
      <c r="DI10" s="32" t="str">
        <f t="shared" si="31"/>
        <v/>
      </c>
      <c r="DJ10" s="32" t="str">
        <f t="shared" si="32"/>
        <v/>
      </c>
      <c r="DK10" s="17" t="str">
        <f>IF(ISERROR(IF($B10="","",IF(DF10="","",IF(DG10="","",IF(foktomen!$Q$16="","",DF10/(foktomen!$Q$16*7)))))),0,IF($B10="","",IF(DF10="","",IF(DG10="","",IF(foktomen!$Q$16="","",DF10/(foktomen!$Q$16*7))))))</f>
        <v/>
      </c>
      <c r="DL10" s="107" t="str">
        <f>IF(ISERROR(IF($B10="","",IF(DF10="","",IF(DF10="","",IF(foktomen!$Q$16="","",DG10/DF10))))),0,IF($B10="","",IF(DF10="","",IF(DG10="","",IF(foktomen!$Q$16="","",DG10/DF10)))))</f>
        <v/>
      </c>
      <c r="DM10" s="8"/>
      <c r="DN10" s="7"/>
      <c r="DO10" s="7"/>
      <c r="DP10" s="28">
        <f>IF(foktomen!$C$17="","",foktomen!$E$17)</f>
        <v>1</v>
      </c>
      <c r="DQ10" s="32" t="str">
        <f t="shared" si="33"/>
        <v/>
      </c>
      <c r="DR10" s="32" t="str">
        <f t="shared" si="34"/>
        <v/>
      </c>
      <c r="DS10" s="17" t="str">
        <f>IF(ISERROR(IF($B10="","",IF(DN10="","",IF(DO10="","",IF(foktomen!$Q$17="","",DN10/(foktomen!$Q$17*7)))))),0,IF($B10="","",IF(DN10="","",IF(DO10="","",IF(foktomen!$Q$17="","",DN10/(foktomen!$Q$17*7))))))</f>
        <v/>
      </c>
      <c r="DT10" s="107" t="str">
        <f>IF(ISERROR(IF($B10="","",IF(DN10="","",IF(DN10="","",IF(foktomen!$Q$17="","",DO10/DN10))))),0,IF($B10="","",IF(DN10="","",IF(DO10="","",IF(foktomen!$Q$17="","",DO10/DN10)))))</f>
        <v/>
      </c>
      <c r="DU10" s="8"/>
      <c r="DV10" s="7"/>
      <c r="DW10" s="7"/>
      <c r="DX10" s="28">
        <f>IF(foktomen!$C$18="","",foktomen!$E$18)</f>
        <v>1</v>
      </c>
      <c r="DY10" s="32" t="str">
        <f t="shared" si="46"/>
        <v/>
      </c>
      <c r="DZ10" s="32" t="str">
        <f t="shared" si="35"/>
        <v/>
      </c>
      <c r="EA10" s="17" t="str">
        <f>IF(ISERROR(IF($B10="","",IF(DV10="","",IF(DW10="","",IF(foktomen!$Q$18="","",DV10/(foktomen!$Q$18*7)))))),0,IF($B10="","",IF(DV10="","",IF(DW10="","",IF(foktomen!$Q$18="","",DV10/(foktomen!$Q$18*7))))))</f>
        <v/>
      </c>
      <c r="EB10" s="107" t="str">
        <f>IF(ISERROR(IF($B10="","",IF(DV10="","",IF(DV10="","",IF(foktomen!$Q$18="","",DW10/DV10))))),0,IF($B10="","",IF(DV10="","",IF(DW10="","",IF(foktomen!$Q$18="","",DW10/DV10)))))</f>
        <v/>
      </c>
      <c r="EC10" s="8"/>
      <c r="ED10" s="7"/>
      <c r="EE10" s="7"/>
      <c r="EF10" s="28">
        <f>IF(foktomen!$C$19="","",foktomen!$E$19)</f>
        <v>1</v>
      </c>
      <c r="EG10" s="32" t="str">
        <f t="shared" si="36"/>
        <v/>
      </c>
      <c r="EH10" s="32" t="str">
        <f t="shared" si="37"/>
        <v/>
      </c>
      <c r="EI10" s="17" t="str">
        <f>IF(ISERROR(IF($B10="","",IF(ED10="","",IF(EE10="","",IF(foktomen!$Q$19="","",ED10/(foktomen!$Q$19*7)))))),0,IF($B10="","",IF(ED10="","",IF(EE10="","",IF(foktomen!$Q$19="","",ED10/(foktomen!$Q$19*7))))))</f>
        <v/>
      </c>
      <c r="EJ10" s="107" t="str">
        <f>IF(ISERROR(IF($B10="","",IF(ED10="","",IF(EE10="","",IF(foktomen!$Q$19="","",EE10/ED10))))),0,IF($B10="","",IF(ED10="","",IF(EE10="","",IF(foktomen!$Q$19="","",EE10/ED10)))))</f>
        <v/>
      </c>
      <c r="EK10" s="8"/>
      <c r="EL10" s="7"/>
      <c r="EM10" s="7"/>
      <c r="EN10" s="28">
        <f>IF(foktomen!$C$20="","",foktomen!$E$20)</f>
        <v>1</v>
      </c>
      <c r="EO10" s="32" t="str">
        <f t="shared" si="38"/>
        <v/>
      </c>
      <c r="EP10" s="32" t="str">
        <f t="shared" si="39"/>
        <v/>
      </c>
      <c r="EQ10" s="17" t="str">
        <f>IF(ISERROR(IF($B10="","",IF(EL10="","",IF(EM10="","",IF(foktomen!$Q$20="","",EL10/(foktomen!$Q$20*7)))))),0,IF($B10="","",IF(EL10="","",IF(EM10="","",IF(foktomen!$Q$20="","",EL10/(foktomen!$Q$20*7))))))</f>
        <v/>
      </c>
      <c r="ER10" s="107" t="str">
        <f>IF(ISERROR(IF($B10="","",IF(EL10="","",IF(EM10="","",IF(foktomen!$Q$20="","",EM10/EL10))))),0,IF($B10="","",IF(EL10="","",IF(EM10="","",IF(foktomen!$Q$20="","",EM10/EL10)))))</f>
        <v/>
      </c>
      <c r="ES10" s="8"/>
      <c r="ET10" s="7"/>
      <c r="EU10" s="7"/>
      <c r="EV10" s="28">
        <f>IF(foktomen!$C$21="","",foktomen!$E$21)</f>
        <v>1</v>
      </c>
      <c r="EW10" s="32" t="str">
        <f t="shared" si="40"/>
        <v/>
      </c>
      <c r="EX10" s="32" t="str">
        <f t="shared" si="41"/>
        <v/>
      </c>
      <c r="EY10" s="17" t="str">
        <f>IF(ISERROR(IF($B10="","",IF(ET10="","",IF(EU10="","",IF(foktomen!$Q$21="","",ET10/(foktomen!$Q$21*7)))))),0,IF($B10="","",IF(ET10="","",IF(EU10="","",IF(foktomen!$Q$21="","",ET10/(foktomen!$Q$21*7))))))</f>
        <v/>
      </c>
      <c r="EZ10" s="107" t="str">
        <f>IF(ISERROR(IF($B10="","",IF(ET10="","",IF(ET10="","",IF(foktomen!$Q$21="","",EU10/ET10))))),0,IF($B10="","",IF(ET10="","",IF(EU10="","",IF(foktomen!$Q$21="","",EU10/ET10)))))</f>
        <v/>
      </c>
      <c r="FA10" s="8"/>
      <c r="FB10" s="7"/>
      <c r="FC10" s="7"/>
      <c r="FD10" s="28" t="str">
        <f>IF(foktomen!$C$22="","",foktomen!$E$22)</f>
        <v/>
      </c>
      <c r="FE10" s="32" t="str">
        <f t="shared" si="42"/>
        <v/>
      </c>
      <c r="FF10" s="32" t="str">
        <f t="shared" si="43"/>
        <v/>
      </c>
      <c r="FG10" s="17" t="str">
        <f>IF(ISERROR(IF($B10="","",IF(FB10="","",IF(FC10="","",IF(foktomen!$Q$22="","",FB10/(foktomen!$Q$22*7)))))),0,IF($B10="","",IF(FB10="","",IF(FC10="","",IF(foktomen!$Q$22="","",FB10/(foktomen!$Q$22*7))))))</f>
        <v/>
      </c>
      <c r="FH10" s="107" t="str">
        <f>IF(ISERROR(IF($B10="","",IF(FB10="","",IF(FB10="","",IF(foktomen!$Q$22="","",FC10/FB10))))),0,IF($B10="","",IF(FB10="","",IF(FC10="","",IF(foktomen!$Q$22="","",FC10/FB10)))))</f>
        <v/>
      </c>
      <c r="FI10" s="8"/>
      <c r="FJ10" s="7"/>
      <c r="FK10" s="7"/>
      <c r="FL10" s="28" t="str">
        <f>IF(foktomen!$C$23="","",foktomen!$E$23)</f>
        <v/>
      </c>
      <c r="FM10" s="32" t="str">
        <f t="shared" si="44"/>
        <v/>
      </c>
      <c r="FN10" s="32" t="str">
        <f t="shared" si="45"/>
        <v/>
      </c>
      <c r="FO10" s="17" t="str">
        <f>IF(ISERROR(IF($B10="","",IF(FJ10="","",IF(FK10="","",IF(foktomen!$Q$23="","",FJ10/(foktomen!$Q$23*7)))))),0,IF($B10="","",IF(FJ10="","",IF(FK10="","",IF(foktomen!$Q$23="","",FJ10/(foktomen!$Q$23*7))))))</f>
        <v/>
      </c>
      <c r="FP10" s="107" t="str">
        <f>IF(ISERROR(IF($B10="","",IF(FJ10="","",IF(FJ10="","",IF(foktomen!$Q$23="","",FK10/FJ10))))),0,IF($B10="","",IF(FJ10="","",IF(FK10="","",IF(foktomen!$Q$23="","",FK10/FJ10)))))</f>
        <v/>
      </c>
      <c r="FQ10" s="8"/>
      <c r="FR10" s="72"/>
      <c r="FS10" s="72"/>
      <c r="FT10" s="72"/>
      <c r="FU10" s="72"/>
      <c r="FV10" s="72"/>
      <c r="FW10" s="72"/>
      <c r="FX10" s="72"/>
    </row>
    <row r="11" spans="1:180" ht="18" customHeight="1" x14ac:dyDescent="0.25">
      <c r="B11" s="127"/>
      <c r="C11" s="62"/>
      <c r="D11" s="62" t="str">
        <f t="shared" si="0"/>
        <v/>
      </c>
      <c r="E11" s="62" t="str">
        <f t="shared" si="1"/>
        <v/>
      </c>
      <c r="F11" s="63">
        <f t="shared" si="14"/>
        <v>0</v>
      </c>
      <c r="G11" s="62" t="str">
        <f>IF(ISERROR(IF(B11="","",IF(#REF!=0,"",#REF!))),0,IF(B11="","",(IF(D11="","",IF(#REF!=0,"",#REF!)))))</f>
        <v/>
      </c>
      <c r="H11" s="20" t="str">
        <f t="shared" si="15"/>
        <v/>
      </c>
      <c r="I11" s="71" t="str">
        <f t="shared" si="2"/>
        <v/>
      </c>
      <c r="J11" s="29"/>
      <c r="K11" s="201"/>
      <c r="L11" s="201"/>
      <c r="M11" s="28">
        <f>IF(foktomen!$C$4="","",foktomen!$E$4)</f>
        <v>1</v>
      </c>
      <c r="N11" s="32" t="str">
        <f t="shared" si="3"/>
        <v/>
      </c>
      <c r="O11" s="32" t="str">
        <f t="shared" si="4"/>
        <v/>
      </c>
      <c r="P11" s="17" t="str">
        <f>IF(ISERROR(IF($B11="","",IF(K11="","",IF(L11="","",IF(foktomen!$Q$4="","",K11/(foktomen!$Q$4*7)))))),0,IF($B11="","",IF(K11="","",IF(L11="","",IF(foktomen!$Q$4="","",K11/(foktomen!$Q$4*7))))))</f>
        <v/>
      </c>
      <c r="Q11" s="107" t="str">
        <f>IF(ISERROR(IF($B11="","",IF(K11="","",IF(L11="","",IF(foktomen!$Q$4="","",L11/K11))))),0,IF($B11="","",IF(K11="","",IF(L11="","",IF(foktomen!$Q$4="","",L11/K11)))))</f>
        <v/>
      </c>
      <c r="R11" s="8"/>
      <c r="S11" s="7"/>
      <c r="T11" s="7"/>
      <c r="U11" s="28">
        <f>IF(foktomen!$C$5="","",foktomen!$E$5)</f>
        <v>1</v>
      </c>
      <c r="V11" s="32" t="str">
        <f t="shared" si="5"/>
        <v/>
      </c>
      <c r="W11" s="32" t="str">
        <f t="shared" si="6"/>
        <v/>
      </c>
      <c r="X11" s="17" t="str">
        <f>IF(ISERROR(IF($B11="","",IF(S11="","",IF(T11="","",IF(foktomen!$Q$5="","",S11/(foktomen!$Q$5*7)))))),0,IF($B11="","",IF(S11="","",IF(T11="","",IF(foktomen!$Q$5="","",S11/(foktomen!$Q$5*7))))))</f>
        <v/>
      </c>
      <c r="Y11" s="107" t="str">
        <f>IF(ISERROR(IF($B11="","",IF(S11="","",IF(T11="","",IF(foktomen!$Q$5="","",T11/S11))))),0,IF($B11="","",IF(S11="","",IF(T11="","",IF(foktomen!$Q$5="","",T11/S11)))))</f>
        <v/>
      </c>
      <c r="Z11" s="8"/>
      <c r="AA11" s="7"/>
      <c r="AB11" s="7"/>
      <c r="AC11" s="28">
        <f>IF(foktomen!$C$6="","",foktomen!$E$6)</f>
        <v>1</v>
      </c>
      <c r="AD11" s="32" t="str">
        <f t="shared" si="16"/>
        <v/>
      </c>
      <c r="AE11" s="32" t="str">
        <f t="shared" si="17"/>
        <v/>
      </c>
      <c r="AF11" s="17" t="str">
        <f>IF(ISERROR(IF($B11="","",IF(AA11="","",IF(AB11="","",IF(foktomen!$Q$6="","",AA11/(foktomen!$Q$6*7)))))),0,IF($B11="","",IF(AA11="","",IF(AB11="","",IF(foktomen!$Q$6="","",AA11/(foktomen!$Q$6*7))))))</f>
        <v/>
      </c>
      <c r="AG11" s="107" t="str">
        <f>IF(ISERROR(IF($B11="","",IF(AA11="","",IF(AB11="","",IF(foktomen!$Q$6="","",AB11/AA11))))),0,IF($B11="","",IF(AA11="","",IF(AB11="","",IF(foktomen!$Q$6="","",AB11/AA11)))))</f>
        <v/>
      </c>
      <c r="AH11" s="8"/>
      <c r="AI11" s="7"/>
      <c r="AJ11" s="7"/>
      <c r="AK11" s="28">
        <f>IF(foktomen!$C$7="","",foktomen!$E$7)</f>
        <v>1</v>
      </c>
      <c r="AL11" s="32" t="str">
        <f t="shared" si="18"/>
        <v/>
      </c>
      <c r="AM11" s="32" t="str">
        <f t="shared" si="19"/>
        <v/>
      </c>
      <c r="AN11" s="17" t="str">
        <f>IF(ISERROR(IF($B11="","",IF(AI11="","",IF(AJ11="","",IF(foktomen!$Q$7="","",AI11/(foktomen!$Q$7*7)))))),0,IF($B11="","",IF(AI11="","",IF(AJ11="","",IF(foktomen!$Q$7="","",AI11/(foktomen!$Q$7*7))))))</f>
        <v/>
      </c>
      <c r="AO11" s="107" t="str">
        <f>IF(ISERROR(IF($B11="","",IF(AI11="","",IF(AJ11="","",IF(foktomen!$Q$7="","",AJ11/AI11))))),0,IF($B11="","",IF(AI11="","",IF(AJ11="","",IF(foktomen!$Q$7="","",AJ11/AI11)))))</f>
        <v/>
      </c>
      <c r="AP11" s="8"/>
      <c r="AQ11" s="7"/>
      <c r="AR11" s="7"/>
      <c r="AS11" s="28">
        <f>IF(foktomen!$C$8="","",foktomen!$E$8)</f>
        <v>1</v>
      </c>
      <c r="AT11" s="32" t="str">
        <f t="shared" si="7"/>
        <v/>
      </c>
      <c r="AU11" s="32" t="str">
        <f t="shared" si="8"/>
        <v/>
      </c>
      <c r="AV11" s="28">
        <f>IF(foktomen!$C$8="","",foktomen!$E$8)</f>
        <v>1</v>
      </c>
      <c r="AW11" s="32" t="str">
        <f t="shared" si="9"/>
        <v/>
      </c>
      <c r="AX11" s="32" t="str">
        <f t="shared" si="10"/>
        <v/>
      </c>
      <c r="AY11" s="17" t="str">
        <f>IF(ISERROR(IF($B11="","",IF(AQ11="","",IF(AR11="","",IF(foktomen!$Q$8="","",AQ11/(foktomen!$Q$8*7)))))),0,IF($B11="","",IF(AQ11="","",IF(AR11="","",IF(foktomen!$Q$8="","",AQ11/(foktomen!$Q$8*7))))))</f>
        <v/>
      </c>
      <c r="AZ11" s="107" t="str">
        <f>IF(ISERROR(IF($B11="","",IF(AQ11="","",IF(AR11="","",IF(foktomen!$Q$8="","",AR11/AQ11))))),0,IF($B11="","",IF(AQ11="","",IF(AR11="","",IF(foktomen!$Q$8="","",AR11/AQ11)))))</f>
        <v/>
      </c>
      <c r="BA11" s="8"/>
      <c r="BB11" s="7"/>
      <c r="BC11" s="7"/>
      <c r="BD11" s="28">
        <f>IF(foktomen!$C$9="","",foktomen!$E$9)</f>
        <v>1</v>
      </c>
      <c r="BE11" s="32" t="str">
        <f t="shared" si="11"/>
        <v/>
      </c>
      <c r="BF11" s="32" t="str">
        <f t="shared" si="20"/>
        <v/>
      </c>
      <c r="BG11" s="17" t="str">
        <f>IF(ISERROR(IF($B11="","",IF(BB11="","",IF(BC11="","",IF(foktomen!$Q$9="","",BB11/(foktomen!$Q$9*7)))))),0,IF($B11="","",IF(BB11="","",IF(BC11="","",IF(foktomen!$Q$9="","",BB11/(foktomen!$Q$9*7))))))</f>
        <v/>
      </c>
      <c r="BH11" s="107" t="str">
        <f>IF(ISERROR(IF($B11="","",IF(BB11="","",IF(BC11="","",IF(foktomen!$Q$9="","",BC11/BB11))))),0,IF($B11="","",IF(BB11="","",IF(BC11="","",IF(foktomen!$Q$9="","",BC11/BB11)))))</f>
        <v/>
      </c>
      <c r="BI11" s="8"/>
      <c r="BJ11" s="7"/>
      <c r="BK11" s="7"/>
      <c r="BL11" s="28">
        <f>IF(foktomen!$C$10="","",foktomen!$E$10)</f>
        <v>1</v>
      </c>
      <c r="BM11" s="32" t="str">
        <f t="shared" si="12"/>
        <v/>
      </c>
      <c r="BN11" s="32" t="str">
        <f t="shared" si="13"/>
        <v/>
      </c>
      <c r="BO11" s="17" t="str">
        <f>IF(ISERROR(IF($B11="","",IF(BJ11="","",IF(BK11="","",IF(foktomen!$Q$10="","",BJ11/(foktomen!$Q$10*7)))))),0,IF($B11="","",IF(BJ11="","",IF(BK11="","",IF(foktomen!$Q$10="","",BJ11/(foktomen!$Q$10*7))))))</f>
        <v/>
      </c>
      <c r="BP11" s="107" t="str">
        <f>IF(ISERROR(IF($B11="","",IF(BJ11="","",IF(BK11="","",IF(foktomen!$Q$10="","",BK11/BJ11))))),0,IF($B11="","",IF(BJ11="","",IF(BK11="","",IF(foktomen!$Q$10="","",BK11/BJ11)))))</f>
        <v/>
      </c>
      <c r="BQ11" s="8"/>
      <c r="BR11" s="7"/>
      <c r="BS11" s="7"/>
      <c r="BT11" s="28">
        <f>IF(foktomen!$C$11="","",foktomen!$E$11)</f>
        <v>1</v>
      </c>
      <c r="BU11" s="32" t="str">
        <f t="shared" si="21"/>
        <v/>
      </c>
      <c r="BV11" s="32" t="str">
        <f t="shared" si="22"/>
        <v/>
      </c>
      <c r="BW11" s="17" t="str">
        <f>IF(ISERROR(IF($B11="","",IF(BR11="","",IF(BS11="","",IF(foktomen!$Q$11="","",BR11/(foktomen!$Q$11*7)))))),0,IF($B11="","",IF(BR11="","",IF(BS11="","",IF(foktomen!$Q$11="","",BR11/(foktomen!$Q$11*7))))))</f>
        <v/>
      </c>
      <c r="BX11" s="107" t="str">
        <f>IF(ISERROR(IF($B11="","",IF(BR11="","",IF(BS11="","",IF(foktomen!$Q$11="","",BS11/BR11))))),0,IF($B11="","",IF(BR11="","",IF(BS11="","",IF(foktomen!$Q$11="","",BS11/BR11)))))</f>
        <v/>
      </c>
      <c r="BY11" s="8"/>
      <c r="BZ11" s="7"/>
      <c r="CA11" s="7"/>
      <c r="CB11" s="28">
        <f>IF(foktomen!$C$12="","",foktomen!$E$12)</f>
        <v>1</v>
      </c>
      <c r="CC11" s="32" t="str">
        <f t="shared" si="23"/>
        <v/>
      </c>
      <c r="CD11" s="32" t="str">
        <f t="shared" si="24"/>
        <v/>
      </c>
      <c r="CE11" s="17" t="str">
        <f>IF(ISERROR(IF($B11="","",IF(BZ11="","",IF(CA11="","",IF(foktomen!$Q$12="","",BZ11/(foktomen!$Q$12*7)))))),0,IF($B11="","",IF(BZ11="","",IF(CA11="","",IF(foktomen!$Q$12="","",BZ11/(foktomen!$Q$12*7))))))</f>
        <v/>
      </c>
      <c r="CF11" s="107" t="str">
        <f>IF(ISERROR(IF($B11="","",IF(BZ11="","",IF(CA11="","",IF(foktomen!$Q$12="","",CA11/BZ11))))),0,IF($B11="","",IF(BZ11="","",IF(CA11="","",IF(foktomen!$Q$12="","",CA11/BZ11)))))</f>
        <v/>
      </c>
      <c r="CG11" s="8"/>
      <c r="CH11" s="7"/>
      <c r="CI11" s="7"/>
      <c r="CJ11" s="28">
        <f>IF(foktomen!$C$13="","",foktomen!$E$13)</f>
        <v>1</v>
      </c>
      <c r="CK11" s="32" t="str">
        <f t="shared" si="25"/>
        <v/>
      </c>
      <c r="CL11" s="32" t="str">
        <f t="shared" si="26"/>
        <v/>
      </c>
      <c r="CM11" s="17" t="str">
        <f>IF(ISERROR(IF($B11="","",IF(CH11="","",IF(CI11="","",IF(foktomen!$Q$13="","",CH11/(foktomen!$Q$13*7)))))),0,IF($B11="","",IF(CH11="","",IF(CI11="","",IF(foktomen!$Q$13="","",CH11/(foktomen!$Q$13*7))))))</f>
        <v/>
      </c>
      <c r="CN11" s="107" t="str">
        <f>IF(ISERROR(IF($B11="","",IF(CH11="","",IF(CI11="","",IF(foktomen!$Q$13="","",CI11/CH11))))),0,IF($B11="","",IF(CH11="","",IF(CI11="","",IF(foktomen!$Q$13="","",CI11/CH11)))))</f>
        <v/>
      </c>
      <c r="CO11" s="8"/>
      <c r="CP11" s="7"/>
      <c r="CQ11" s="7"/>
      <c r="CR11" s="28">
        <f>IF(foktomen!$C$14="","",foktomen!$E$14)</f>
        <v>1</v>
      </c>
      <c r="CS11" s="32" t="str">
        <f t="shared" si="27"/>
        <v/>
      </c>
      <c r="CT11" s="32" t="str">
        <f t="shared" si="28"/>
        <v/>
      </c>
      <c r="CU11" s="17" t="str">
        <f>IF(ISERROR(IF($B11="","",IF(CP11="","",IF(CQ11="","",IF(foktomen!$Q$14="","",CP11/(foktomen!$Q$14*7)))))),0,IF($B11="","",IF(CP11="","",IF(CQ11="","",IF(foktomen!$Q$14="","",CP11/(foktomen!$Q$14*7))))))</f>
        <v/>
      </c>
      <c r="CV11" s="107" t="str">
        <f>IF(ISERROR(IF($B11="","",IF(CP11="","",IF(CQ11="","",IF(foktomen!$Q$14="","",CQ11/CP11))))),0,IF($B11="","",IF(CP11="","",IF(CQ11="","",IF(foktomen!$Q$14="","",CQ11/CP11)))))</f>
        <v/>
      </c>
      <c r="CW11" s="8"/>
      <c r="CX11" s="7"/>
      <c r="CY11" s="7"/>
      <c r="CZ11" s="28">
        <f>IF(foktomen!$C$15="","",foktomen!$E$15)</f>
        <v>1</v>
      </c>
      <c r="DA11" s="32" t="str">
        <f t="shared" si="29"/>
        <v/>
      </c>
      <c r="DB11" s="32" t="str">
        <f t="shared" si="30"/>
        <v/>
      </c>
      <c r="DC11" s="17" t="str">
        <f>IF(ISERROR(IF($B11="","",IF(CX11="","",IF(CY11="","",IF(foktomen!$Q$15="","",CX11/(foktomen!$Q$15*7)))))),0,IF($B11="","",IF(CX11="","",IF(CY11="","",IF(foktomen!$Q$15="","",CX11/(foktomen!$Q$15*7))))))</f>
        <v/>
      </c>
      <c r="DD11" s="107" t="str">
        <f>IF(ISERROR(IF($B11="","",IF(CX11="","",IF(CX11="","",IF(foktomen!$Q$15="","",CY11/CX11))))),0,IF($B11="","",IF(CX11="","",IF(CY11="","",IF(foktomen!$Q$15="","",CY11/CX11)))))</f>
        <v/>
      </c>
      <c r="DE11" s="8"/>
      <c r="DF11" s="7"/>
      <c r="DG11" s="7"/>
      <c r="DH11" s="28">
        <f>IF(foktomen!$C$16="","",foktomen!$E$16)</f>
        <v>1</v>
      </c>
      <c r="DI11" s="32" t="str">
        <f t="shared" si="31"/>
        <v/>
      </c>
      <c r="DJ11" s="32" t="str">
        <f t="shared" si="32"/>
        <v/>
      </c>
      <c r="DK11" s="17" t="str">
        <f>IF(ISERROR(IF($B11="","",IF(DF11="","",IF(DG11="","",IF(foktomen!$Q$16="","",DF11/(foktomen!$Q$16*7)))))),0,IF($B11="","",IF(DF11="","",IF(DG11="","",IF(foktomen!$Q$16="","",DF11/(foktomen!$Q$16*7))))))</f>
        <v/>
      </c>
      <c r="DL11" s="107" t="str">
        <f>IF(ISERROR(IF($B11="","",IF(DF11="","",IF(DF11="","",IF(foktomen!$Q$16="","",DG11/DF11))))),0,IF($B11="","",IF(DF11="","",IF(DG11="","",IF(foktomen!$Q$16="","",DG11/DF11)))))</f>
        <v/>
      </c>
      <c r="DM11" s="8"/>
      <c r="DN11" s="7"/>
      <c r="DO11" s="7"/>
      <c r="DP11" s="28">
        <f>IF(foktomen!$C$17="","",foktomen!$E$17)</f>
        <v>1</v>
      </c>
      <c r="DQ11" s="32" t="str">
        <f t="shared" si="33"/>
        <v/>
      </c>
      <c r="DR11" s="32" t="str">
        <f t="shared" si="34"/>
        <v/>
      </c>
      <c r="DS11" s="17" t="str">
        <f>IF(ISERROR(IF($B11="","",IF(DN11="","",IF(DO11="","",IF(foktomen!$Q$17="","",DN11/(foktomen!$Q$17*7)))))),0,IF($B11="","",IF(DN11="","",IF(DO11="","",IF(foktomen!$Q$17="","",DN11/(foktomen!$Q$17*7))))))</f>
        <v/>
      </c>
      <c r="DT11" s="107" t="str">
        <f>IF(ISERROR(IF($B11="","",IF(DN11="","",IF(DN11="","",IF(foktomen!$Q$17="","",DO11/DN11))))),0,IF($B11="","",IF(DN11="","",IF(DO11="","",IF(foktomen!$Q$17="","",DO11/DN11)))))</f>
        <v/>
      </c>
      <c r="DU11" s="8"/>
      <c r="DV11" s="7"/>
      <c r="DW11" s="7"/>
      <c r="DX11" s="28">
        <f>IF(foktomen!$C$18="","",foktomen!$E$18)</f>
        <v>1</v>
      </c>
      <c r="DY11" s="32" t="str">
        <f t="shared" si="46"/>
        <v/>
      </c>
      <c r="DZ11" s="32" t="str">
        <f t="shared" si="35"/>
        <v/>
      </c>
      <c r="EA11" s="17" t="str">
        <f>IF(ISERROR(IF($B11="","",IF(DV11="","",IF(DW11="","",IF(foktomen!$Q$18="","",DV11/(foktomen!$Q$18*7)))))),0,IF($B11="","",IF(DV11="","",IF(DW11="","",IF(foktomen!$Q$18="","",DV11/(foktomen!$Q$18*7))))))</f>
        <v/>
      </c>
      <c r="EB11" s="107" t="str">
        <f>IF(ISERROR(IF($B11="","",IF(DV11="","",IF(DV11="","",IF(foktomen!$Q$18="","",DW11/DV11))))),0,IF($B11="","",IF(DV11="","",IF(DW11="","",IF(foktomen!$Q$18="","",DW11/DV11)))))</f>
        <v/>
      </c>
      <c r="EC11" s="8"/>
      <c r="ED11" s="7"/>
      <c r="EE11" s="7"/>
      <c r="EF11" s="28">
        <f>IF(foktomen!$C$19="","",foktomen!$E$19)</f>
        <v>1</v>
      </c>
      <c r="EG11" s="32" t="str">
        <f t="shared" si="36"/>
        <v/>
      </c>
      <c r="EH11" s="32" t="str">
        <f t="shared" si="37"/>
        <v/>
      </c>
      <c r="EI11" s="17" t="str">
        <f>IF(ISERROR(IF($B11="","",IF(ED11="","",IF(EE11="","",IF(foktomen!$Q$19="","",ED11/(foktomen!$Q$19*7)))))),0,IF($B11="","",IF(ED11="","",IF(EE11="","",IF(foktomen!$Q$19="","",ED11/(foktomen!$Q$19*7))))))</f>
        <v/>
      </c>
      <c r="EJ11" s="107" t="str">
        <f>IF(ISERROR(IF($B11="","",IF(ED11="","",IF(EE11="","",IF(foktomen!$Q$19="","",EE11/ED11))))),0,IF($B11="","",IF(ED11="","",IF(EE11="","",IF(foktomen!$Q$19="","",EE11/ED11)))))</f>
        <v/>
      </c>
      <c r="EK11" s="8"/>
      <c r="EL11" s="7"/>
      <c r="EM11" s="7"/>
      <c r="EN11" s="28">
        <f>IF(foktomen!$C$20="","",foktomen!$E$20)</f>
        <v>1</v>
      </c>
      <c r="EO11" s="32" t="str">
        <f t="shared" si="38"/>
        <v/>
      </c>
      <c r="EP11" s="32" t="str">
        <f t="shared" si="39"/>
        <v/>
      </c>
      <c r="EQ11" s="17" t="str">
        <f>IF(ISERROR(IF($B11="","",IF(EL11="","",IF(EM11="","",IF(foktomen!$Q$20="","",EL11/(foktomen!$Q$20*7)))))),0,IF($B11="","",IF(EL11="","",IF(EM11="","",IF(foktomen!$Q$20="","",EL11/(foktomen!$Q$20*7))))))</f>
        <v/>
      </c>
      <c r="ER11" s="107" t="str">
        <f>IF(ISERROR(IF($B11="","",IF(EL11="","",IF(EM11="","",IF(foktomen!$Q$20="","",EM11/EL11))))),0,IF($B11="","",IF(EL11="","",IF(EM11="","",IF(foktomen!$Q$20="","",EM11/EL11)))))</f>
        <v/>
      </c>
      <c r="ES11" s="8"/>
      <c r="ET11" s="7"/>
      <c r="EU11" s="7"/>
      <c r="EV11" s="28">
        <f>IF(foktomen!$C$21="","",foktomen!$E$21)</f>
        <v>1</v>
      </c>
      <c r="EW11" s="32" t="str">
        <f t="shared" si="40"/>
        <v/>
      </c>
      <c r="EX11" s="32" t="str">
        <f t="shared" si="41"/>
        <v/>
      </c>
      <c r="EY11" s="17" t="str">
        <f>IF(ISERROR(IF($B11="","",IF(ET11="","",IF(EU11="","",IF(foktomen!$Q$21="","",ET11/(foktomen!$Q$21*7)))))),0,IF($B11="","",IF(ET11="","",IF(EU11="","",IF(foktomen!$Q$21="","",ET11/(foktomen!$Q$21*7))))))</f>
        <v/>
      </c>
      <c r="EZ11" s="107" t="str">
        <f>IF(ISERROR(IF($B11="","",IF(ET11="","",IF(ET11="","",IF(foktomen!$Q$21="","",EU11/ET11))))),0,IF($B11="","",IF(ET11="","",IF(EU11="","",IF(foktomen!$Q$21="","",EU11/ET11)))))</f>
        <v/>
      </c>
      <c r="FA11" s="8"/>
      <c r="FB11" s="7"/>
      <c r="FC11" s="7"/>
      <c r="FD11" s="28" t="str">
        <f>IF(foktomen!$C$22="","",foktomen!$E$22)</f>
        <v/>
      </c>
      <c r="FE11" s="32" t="str">
        <f t="shared" si="42"/>
        <v/>
      </c>
      <c r="FF11" s="32" t="str">
        <f t="shared" si="43"/>
        <v/>
      </c>
      <c r="FG11" s="17" t="str">
        <f>IF(ISERROR(IF($B11="","",IF(FB11="","",IF(FC11="","",IF(foktomen!$Q$22="","",FB11/(foktomen!$Q$22*7)))))),0,IF($B11="","",IF(FB11="","",IF(FC11="","",IF(foktomen!$Q$22="","",FB11/(foktomen!$Q$22*7))))))</f>
        <v/>
      </c>
      <c r="FH11" s="107" t="str">
        <f>IF(ISERROR(IF($B11="","",IF(FB11="","",IF(FB11="","",IF(foktomen!$Q$22="","",FC11/FB11))))),0,IF($B11="","",IF(FB11="","",IF(FC11="","",IF(foktomen!$Q$22="","",FC11/FB11)))))</f>
        <v/>
      </c>
      <c r="FI11" s="8"/>
      <c r="FJ11" s="7"/>
      <c r="FK11" s="7"/>
      <c r="FL11" s="28" t="str">
        <f>IF(foktomen!$C$23="","",foktomen!$E$23)</f>
        <v/>
      </c>
      <c r="FM11" s="32" t="str">
        <f t="shared" si="44"/>
        <v/>
      </c>
      <c r="FN11" s="32" t="str">
        <f t="shared" si="45"/>
        <v/>
      </c>
      <c r="FO11" s="17" t="str">
        <f>IF(ISERROR(IF($B11="","",IF(FJ11="","",IF(FK11="","",IF(foktomen!$Q$23="","",FJ11/(foktomen!$Q$23*7)))))),0,IF($B11="","",IF(FJ11="","",IF(FK11="","",IF(foktomen!$Q$23="","",FJ11/(foktomen!$Q$23*7))))))</f>
        <v/>
      </c>
      <c r="FP11" s="107" t="str">
        <f>IF(ISERROR(IF($B11="","",IF(FJ11="","",IF(FJ11="","",IF(foktomen!$Q$23="","",FK11/FJ11))))),0,IF($B11="","",IF(FJ11="","",IF(FK11="","",IF(foktomen!$Q$23="","",FK11/FJ11)))))</f>
        <v/>
      </c>
      <c r="FQ11" s="8"/>
      <c r="FR11" s="72"/>
      <c r="FS11" s="72"/>
      <c r="FT11" s="72"/>
      <c r="FU11" s="72"/>
      <c r="FV11" s="72"/>
      <c r="FW11" s="72"/>
      <c r="FX11" s="72"/>
    </row>
    <row r="12" spans="1:180" ht="18" customHeight="1" x14ac:dyDescent="0.25">
      <c r="B12" s="127"/>
      <c r="C12" s="62"/>
      <c r="D12" s="62" t="str">
        <f t="shared" si="0"/>
        <v/>
      </c>
      <c r="E12" s="62" t="str">
        <f t="shared" si="1"/>
        <v/>
      </c>
      <c r="F12" s="63">
        <f t="shared" si="14"/>
        <v>0</v>
      </c>
      <c r="G12" s="62" t="str">
        <f>IF(ISERROR(IF(B12="","",IF(#REF!=0,"",#REF!))),0,IF(B12="","",(IF(D12="","",IF(#REF!=0,"",#REF!)))))</f>
        <v/>
      </c>
      <c r="H12" s="20" t="str">
        <f t="shared" si="15"/>
        <v/>
      </c>
      <c r="I12" s="71" t="str">
        <f t="shared" si="2"/>
        <v/>
      </c>
      <c r="J12" s="29"/>
      <c r="K12" s="201"/>
      <c r="L12" s="201"/>
      <c r="M12" s="28">
        <f>IF(foktomen!$C$4="","",foktomen!$E$4)</f>
        <v>1</v>
      </c>
      <c r="N12" s="32" t="str">
        <f t="shared" si="3"/>
        <v/>
      </c>
      <c r="O12" s="32" t="str">
        <f t="shared" si="4"/>
        <v/>
      </c>
      <c r="P12" s="17" t="str">
        <f>IF(ISERROR(IF($B12="","",IF(K12="","",IF(L12="","",IF(foktomen!$Q$4="","",K12/(foktomen!$Q$4*7)))))),0,IF($B12="","",IF(K12="","",IF(L12="","",IF(foktomen!$Q$4="","",K12/(foktomen!$Q$4*7))))))</f>
        <v/>
      </c>
      <c r="Q12" s="107" t="str">
        <f>IF(ISERROR(IF($B12="","",IF(K12="","",IF(L12="","",IF(foktomen!$Q$4="","",L12/K12))))),0,IF($B12="","",IF(K12="","",IF(L12="","",IF(foktomen!$Q$4="","",L12/K12)))))</f>
        <v/>
      </c>
      <c r="R12" s="8"/>
      <c r="S12" s="7"/>
      <c r="T12" s="7"/>
      <c r="U12" s="28">
        <f>IF(foktomen!$C$5="","",foktomen!$E$5)</f>
        <v>1</v>
      </c>
      <c r="V12" s="32" t="str">
        <f t="shared" si="5"/>
        <v/>
      </c>
      <c r="W12" s="32" t="str">
        <f t="shared" si="6"/>
        <v/>
      </c>
      <c r="X12" s="17" t="str">
        <f>IF(ISERROR(IF($B12="","",IF(S12="","",IF(T12="","",IF(foktomen!$Q$5="","",S12/(foktomen!$Q$5*7)))))),0,IF($B12="","",IF(S12="","",IF(T12="","",IF(foktomen!$Q$5="","",S12/(foktomen!$Q$5*7))))))</f>
        <v/>
      </c>
      <c r="Y12" s="107" t="str">
        <f>IF(ISERROR(IF($B12="","",IF(S12="","",IF(T12="","",IF(foktomen!$Q$5="","",T12/S12))))),0,IF($B12="","",IF(S12="","",IF(T12="","",IF(foktomen!$Q$5="","",T12/S12)))))</f>
        <v/>
      </c>
      <c r="Z12" s="8"/>
      <c r="AA12" s="7"/>
      <c r="AB12" s="7"/>
      <c r="AC12" s="28">
        <f>IF(foktomen!$C$6="","",foktomen!$E$6)</f>
        <v>1</v>
      </c>
      <c r="AD12" s="32" t="str">
        <f t="shared" si="16"/>
        <v/>
      </c>
      <c r="AE12" s="32" t="str">
        <f t="shared" si="17"/>
        <v/>
      </c>
      <c r="AF12" s="17" t="str">
        <f>IF(ISERROR(IF($B12="","",IF(AA12="","",IF(AB12="","",IF(foktomen!$Q$6="","",AA12/(foktomen!$Q$6*7)))))),0,IF($B12="","",IF(AA12="","",IF(AB12="","",IF(foktomen!$Q$6="","",AA12/(foktomen!$Q$6*7))))))</f>
        <v/>
      </c>
      <c r="AG12" s="107" t="str">
        <f>IF(ISERROR(IF($B12="","",IF(AA12="","",IF(AB12="","",IF(foktomen!$Q$6="","",AB12/AA12))))),0,IF($B12="","",IF(AA12="","",IF(AB12="","",IF(foktomen!$Q$6="","",AB12/AA12)))))</f>
        <v/>
      </c>
      <c r="AH12" s="8"/>
      <c r="AI12" s="7"/>
      <c r="AJ12" s="7"/>
      <c r="AK12" s="28">
        <f>IF(foktomen!$C$7="","",foktomen!$E$7)</f>
        <v>1</v>
      </c>
      <c r="AL12" s="32" t="str">
        <f t="shared" si="18"/>
        <v/>
      </c>
      <c r="AM12" s="32" t="str">
        <f t="shared" si="19"/>
        <v/>
      </c>
      <c r="AN12" s="17" t="str">
        <f>IF(ISERROR(IF($B12="","",IF(AI12="","",IF(AJ12="","",IF(foktomen!$Q$7="","",AI12/(foktomen!$Q$7*7)))))),0,IF($B12="","",IF(AI12="","",IF(AJ12="","",IF(foktomen!$Q$7="","",AI12/(foktomen!$Q$7*7))))))</f>
        <v/>
      </c>
      <c r="AO12" s="107" t="str">
        <f>IF(ISERROR(IF($B12="","",IF(AI12="","",IF(AJ12="","",IF(foktomen!$Q$7="","",AJ12/AI12))))),0,IF($B12="","",IF(AI12="","",IF(AJ12="","",IF(foktomen!$Q$7="","",AJ12/AI12)))))</f>
        <v/>
      </c>
      <c r="AP12" s="8"/>
      <c r="AQ12" s="7"/>
      <c r="AR12" s="7"/>
      <c r="AS12" s="28">
        <f>IF(foktomen!$C$8="","",foktomen!$E$8)</f>
        <v>1</v>
      </c>
      <c r="AT12" s="32" t="str">
        <f t="shared" si="7"/>
        <v/>
      </c>
      <c r="AU12" s="32" t="str">
        <f t="shared" si="8"/>
        <v/>
      </c>
      <c r="AV12" s="28">
        <f>IF(foktomen!$C$8="","",foktomen!$E$8)</f>
        <v>1</v>
      </c>
      <c r="AW12" s="32" t="str">
        <f t="shared" si="9"/>
        <v/>
      </c>
      <c r="AX12" s="32" t="str">
        <f t="shared" si="10"/>
        <v/>
      </c>
      <c r="AY12" s="17" t="str">
        <f>IF(ISERROR(IF($B12="","",IF(AQ12="","",IF(AR12="","",IF(foktomen!$Q$8="","",AQ12/(foktomen!$Q$8*7)))))),0,IF($B12="","",IF(AQ12="","",IF(AR12="","",IF(foktomen!$Q$8="","",AQ12/(foktomen!$Q$8*7))))))</f>
        <v/>
      </c>
      <c r="AZ12" s="107" t="str">
        <f>IF(ISERROR(IF($B12="","",IF(AQ12="","",IF(AR12="","",IF(foktomen!$Q$8="","",AR12/AQ12))))),0,IF($B12="","",IF(AQ12="","",IF(AR12="","",IF(foktomen!$Q$8="","",AR12/AQ12)))))</f>
        <v/>
      </c>
      <c r="BA12" s="8"/>
      <c r="BB12" s="7"/>
      <c r="BC12" s="7"/>
      <c r="BD12" s="28">
        <f>IF(foktomen!$C$9="","",foktomen!$E$9)</f>
        <v>1</v>
      </c>
      <c r="BE12" s="32" t="str">
        <f t="shared" si="11"/>
        <v/>
      </c>
      <c r="BF12" s="32" t="str">
        <f t="shared" si="20"/>
        <v/>
      </c>
      <c r="BG12" s="17" t="str">
        <f>IF(ISERROR(IF($B12="","",IF(BB12="","",IF(BC12="","",IF(foktomen!$Q$9="","",BB12/(foktomen!$Q$9*7)))))),0,IF($B12="","",IF(BB12="","",IF(BC12="","",IF(foktomen!$Q$9="","",BB12/(foktomen!$Q$9*7))))))</f>
        <v/>
      </c>
      <c r="BH12" s="107" t="str">
        <f>IF(ISERROR(IF($B12="","",IF(BB12="","",IF(BC12="","",IF(foktomen!$Q$9="","",BC12/BB12))))),0,IF($B12="","",IF(BB12="","",IF(BC12="","",IF(foktomen!$Q$9="","",BC12/BB12)))))</f>
        <v/>
      </c>
      <c r="BI12" s="8"/>
      <c r="BJ12" s="7"/>
      <c r="BK12" s="7"/>
      <c r="BL12" s="28">
        <f>IF(foktomen!$C$10="","",foktomen!$E$10)</f>
        <v>1</v>
      </c>
      <c r="BM12" s="32" t="str">
        <f t="shared" si="12"/>
        <v/>
      </c>
      <c r="BN12" s="32" t="str">
        <f t="shared" si="13"/>
        <v/>
      </c>
      <c r="BO12" s="17" t="str">
        <f>IF(ISERROR(IF($B12="","",IF(BJ12="","",IF(BK12="","",IF(foktomen!$Q$10="","",BJ12/(foktomen!$Q$10*7)))))),0,IF($B12="","",IF(BJ12="","",IF(BK12="","",IF(foktomen!$Q$10="","",BJ12/(foktomen!$Q$10*7))))))</f>
        <v/>
      </c>
      <c r="BP12" s="107" t="str">
        <f>IF(ISERROR(IF($B12="","",IF(BJ12="","",IF(BK12="","",IF(foktomen!$Q$10="","",BK12/BJ12))))),0,IF($B12="","",IF(BJ12="","",IF(BK12="","",IF(foktomen!$Q$10="","",BK12/BJ12)))))</f>
        <v/>
      </c>
      <c r="BQ12" s="8"/>
      <c r="BR12" s="7"/>
      <c r="BS12" s="7"/>
      <c r="BT12" s="28">
        <f>IF(foktomen!$C$11="","",foktomen!$E$11)</f>
        <v>1</v>
      </c>
      <c r="BU12" s="32" t="str">
        <f t="shared" si="21"/>
        <v/>
      </c>
      <c r="BV12" s="32" t="str">
        <f t="shared" si="22"/>
        <v/>
      </c>
      <c r="BW12" s="17" t="str">
        <f>IF(ISERROR(IF($B12="","",IF(BR12="","",IF(BS12="","",IF(foktomen!$Q$11="","",BR12/(foktomen!$Q$11*7)))))),0,IF($B12="","",IF(BR12="","",IF(BS12="","",IF(foktomen!$Q$11="","",BR12/(foktomen!$Q$11*7))))))</f>
        <v/>
      </c>
      <c r="BX12" s="107" t="str">
        <f>IF(ISERROR(IF($B12="","",IF(BR12="","",IF(BS12="","",IF(foktomen!$Q$11="","",BS12/BR12))))),0,IF($B12="","",IF(BR12="","",IF(BS12="","",IF(foktomen!$Q$11="","",BS12/BR12)))))</f>
        <v/>
      </c>
      <c r="BY12" s="8"/>
      <c r="BZ12" s="7"/>
      <c r="CA12" s="7"/>
      <c r="CB12" s="28">
        <f>IF(foktomen!$C$12="","",foktomen!$E$12)</f>
        <v>1</v>
      </c>
      <c r="CC12" s="32" t="str">
        <f t="shared" si="23"/>
        <v/>
      </c>
      <c r="CD12" s="32" t="str">
        <f t="shared" si="24"/>
        <v/>
      </c>
      <c r="CE12" s="17" t="str">
        <f>IF(ISERROR(IF($B12="","",IF(BZ12="","",IF(CA12="","",IF(foktomen!$Q$12="","",BZ12/(foktomen!$Q$12*7)))))),0,IF($B12="","",IF(BZ12="","",IF(CA12="","",IF(foktomen!$Q$12="","",BZ12/(foktomen!$Q$12*7))))))</f>
        <v/>
      </c>
      <c r="CF12" s="107" t="str">
        <f>IF(ISERROR(IF($B12="","",IF(BZ12="","",IF(CA12="","",IF(foktomen!$Q$12="","",CA12/BZ12))))),0,IF($B12="","",IF(BZ12="","",IF(CA12="","",IF(foktomen!$Q$12="","",CA12/BZ12)))))</f>
        <v/>
      </c>
      <c r="CG12" s="8"/>
      <c r="CH12" s="7"/>
      <c r="CI12" s="7"/>
      <c r="CJ12" s="28">
        <f>IF(foktomen!$C$13="","",foktomen!$E$13)</f>
        <v>1</v>
      </c>
      <c r="CK12" s="32" t="str">
        <f t="shared" si="25"/>
        <v/>
      </c>
      <c r="CL12" s="32" t="str">
        <f t="shared" si="26"/>
        <v/>
      </c>
      <c r="CM12" s="17" t="str">
        <f>IF(ISERROR(IF($B12="","",IF(CH12="","",IF(CI12="","",IF(foktomen!$Q$13="","",CH12/(foktomen!$Q$13*7)))))),0,IF($B12="","",IF(CH12="","",IF(CI12="","",IF(foktomen!$Q$13="","",CH12/(foktomen!$Q$13*7))))))</f>
        <v/>
      </c>
      <c r="CN12" s="107" t="str">
        <f>IF(ISERROR(IF($B12="","",IF(CH12="","",IF(CI12="","",IF(foktomen!$Q$13="","",CI12/CH12))))),0,IF($B12="","",IF(CH12="","",IF(CI12="","",IF(foktomen!$Q$13="","",CI12/CH12)))))</f>
        <v/>
      </c>
      <c r="CO12" s="8"/>
      <c r="CP12" s="7"/>
      <c r="CQ12" s="7"/>
      <c r="CR12" s="28">
        <f>IF(foktomen!$C$14="","",foktomen!$E$14)</f>
        <v>1</v>
      </c>
      <c r="CS12" s="32" t="str">
        <f t="shared" si="27"/>
        <v/>
      </c>
      <c r="CT12" s="32" t="str">
        <f t="shared" si="28"/>
        <v/>
      </c>
      <c r="CU12" s="17" t="str">
        <f>IF(ISERROR(IF($B12="","",IF(CP12="","",IF(CQ12="","",IF(foktomen!$Q$14="","",CP12/(foktomen!$Q$14*7)))))),0,IF($B12="","",IF(CP12="","",IF(CQ12="","",IF(foktomen!$Q$14="","",CP12/(foktomen!$Q$14*7))))))</f>
        <v/>
      </c>
      <c r="CV12" s="107" t="str">
        <f>IF(ISERROR(IF($B12="","",IF(CP12="","",IF(CQ12="","",IF(foktomen!$Q$14="","",CQ12/CP12))))),0,IF($B12="","",IF(CP12="","",IF(CQ12="","",IF(foktomen!$Q$14="","",CQ12/CP12)))))</f>
        <v/>
      </c>
      <c r="CW12" s="8"/>
      <c r="CX12" s="7"/>
      <c r="CY12" s="7"/>
      <c r="CZ12" s="28">
        <f>IF(foktomen!$C$15="","",foktomen!$E$15)</f>
        <v>1</v>
      </c>
      <c r="DA12" s="32" t="str">
        <f t="shared" si="29"/>
        <v/>
      </c>
      <c r="DB12" s="32" t="str">
        <f t="shared" si="30"/>
        <v/>
      </c>
      <c r="DC12" s="17" t="str">
        <f>IF(ISERROR(IF($B12="","",IF(CX12="","",IF(CY12="","",IF(foktomen!$Q$15="","",CX12/(foktomen!$Q$15*7)))))),0,IF($B12="","",IF(CX12="","",IF(CY12="","",IF(foktomen!$Q$15="","",CX12/(foktomen!$Q$15*7))))))</f>
        <v/>
      </c>
      <c r="DD12" s="107" t="str">
        <f>IF(ISERROR(IF($B12="","",IF(CX12="","",IF(CX12="","",IF(foktomen!$Q$15="","",CY12/CX12))))),0,IF($B12="","",IF(CX12="","",IF(CY12="","",IF(foktomen!$Q$15="","",CY12/CX12)))))</f>
        <v/>
      </c>
      <c r="DE12" s="8"/>
      <c r="DF12" s="7"/>
      <c r="DG12" s="7"/>
      <c r="DH12" s="28">
        <f>IF(foktomen!$C$16="","",foktomen!$E$16)</f>
        <v>1</v>
      </c>
      <c r="DI12" s="32" t="str">
        <f t="shared" si="31"/>
        <v/>
      </c>
      <c r="DJ12" s="32" t="str">
        <f t="shared" si="32"/>
        <v/>
      </c>
      <c r="DK12" s="17" t="str">
        <f>IF(ISERROR(IF($B12="","",IF(DF12="","",IF(DG12="","",IF(foktomen!$Q$16="","",DF12/(foktomen!$Q$16*7)))))),0,IF($B12="","",IF(DF12="","",IF(DG12="","",IF(foktomen!$Q$16="","",DF12/(foktomen!$Q$16*7))))))</f>
        <v/>
      </c>
      <c r="DL12" s="107" t="str">
        <f>IF(ISERROR(IF($B12="","",IF(DF12="","",IF(DF12="","",IF(foktomen!$Q$16="","",DG12/DF12))))),0,IF($B12="","",IF(DF12="","",IF(DG12="","",IF(foktomen!$Q$16="","",DG12/DF12)))))</f>
        <v/>
      </c>
      <c r="DM12" s="8"/>
      <c r="DN12" s="7"/>
      <c r="DO12" s="7"/>
      <c r="DP12" s="28">
        <f>IF(foktomen!$C$17="","",foktomen!$E$17)</f>
        <v>1</v>
      </c>
      <c r="DQ12" s="32" t="str">
        <f t="shared" si="33"/>
        <v/>
      </c>
      <c r="DR12" s="32" t="str">
        <f t="shared" si="34"/>
        <v/>
      </c>
      <c r="DS12" s="17" t="str">
        <f>IF(ISERROR(IF($B12="","",IF(DN12="","",IF(DO12="","",IF(foktomen!$Q$17="","",DN12/(foktomen!$Q$17*7)))))),0,IF($B12="","",IF(DN12="","",IF(DO12="","",IF(foktomen!$Q$17="","",DN12/(foktomen!$Q$17*7))))))</f>
        <v/>
      </c>
      <c r="DT12" s="107" t="str">
        <f>IF(ISERROR(IF($B12="","",IF(DN12="","",IF(DN12="","",IF(foktomen!$Q$17="","",DO12/DN12))))),0,IF($B12="","",IF(DN12="","",IF(DO12="","",IF(foktomen!$Q$17="","",DO12/DN12)))))</f>
        <v/>
      </c>
      <c r="DU12" s="8"/>
      <c r="DV12" s="7"/>
      <c r="DW12" s="7"/>
      <c r="DX12" s="28">
        <f>IF(foktomen!$C$18="","",foktomen!$E$18)</f>
        <v>1</v>
      </c>
      <c r="DY12" s="32" t="str">
        <f t="shared" si="46"/>
        <v/>
      </c>
      <c r="DZ12" s="32" t="str">
        <f t="shared" si="35"/>
        <v/>
      </c>
      <c r="EA12" s="17" t="str">
        <f>IF(ISERROR(IF($B12="","",IF(DV12="","",IF(DW12="","",IF(foktomen!$Q$18="","",DV12/(foktomen!$Q$18*7)))))),0,IF($B12="","",IF(DV12="","",IF(DW12="","",IF(foktomen!$Q$18="","",DV12/(foktomen!$Q$18*7))))))</f>
        <v/>
      </c>
      <c r="EB12" s="107" t="str">
        <f>IF(ISERROR(IF($B12="","",IF(DV12="","",IF(DV12="","",IF(foktomen!$Q$18="","",DW12/DV12))))),0,IF($B12="","",IF(DV12="","",IF(DW12="","",IF(foktomen!$Q$18="","",DW12/DV12)))))</f>
        <v/>
      </c>
      <c r="EC12" s="8"/>
      <c r="ED12" s="7"/>
      <c r="EE12" s="7"/>
      <c r="EF12" s="28">
        <f>IF(foktomen!$C$19="","",foktomen!$E$19)</f>
        <v>1</v>
      </c>
      <c r="EG12" s="32" t="str">
        <f t="shared" si="36"/>
        <v/>
      </c>
      <c r="EH12" s="32" t="str">
        <f t="shared" si="37"/>
        <v/>
      </c>
      <c r="EI12" s="17" t="str">
        <f>IF(ISERROR(IF($B12="","",IF(ED12="","",IF(EE12="","",IF(foktomen!$Q$19="","",ED12/(foktomen!$Q$19*7)))))),0,IF($B12="","",IF(ED12="","",IF(EE12="","",IF(foktomen!$Q$19="","",ED12/(foktomen!$Q$19*7))))))</f>
        <v/>
      </c>
      <c r="EJ12" s="107" t="str">
        <f>IF(ISERROR(IF($B12="","",IF(ED12="","",IF(EE12="","",IF(foktomen!$Q$19="","",EE12/ED12))))),0,IF($B12="","",IF(ED12="","",IF(EE12="","",IF(foktomen!$Q$19="","",EE12/ED12)))))</f>
        <v/>
      </c>
      <c r="EK12" s="8"/>
      <c r="EL12" s="7"/>
      <c r="EM12" s="195"/>
      <c r="EN12" s="28">
        <f>IF(foktomen!$C$20="","",foktomen!$E$20)</f>
        <v>1</v>
      </c>
      <c r="EO12" s="32" t="str">
        <f t="shared" si="38"/>
        <v/>
      </c>
      <c r="EP12" s="32" t="str">
        <f t="shared" si="39"/>
        <v/>
      </c>
      <c r="EQ12" s="17" t="str">
        <f>IF(ISERROR(IF($B12="","",IF(EL12="","",IF(EM12="","",IF(foktomen!$Q$20="","",EL12/(foktomen!$Q$20*7)))))),0,IF($B12="","",IF(EL12="","",IF(EM12="","",IF(foktomen!$Q$20="","",EL12/(foktomen!$Q$20*7))))))</f>
        <v/>
      </c>
      <c r="ER12" s="107" t="str">
        <f>IF(ISERROR(IF($B12="","",IF(EL12="","",IF(EM12="","",IF(foktomen!$Q$20="","",EM12/EL12))))),0,IF($B12="","",IF(EL12="","",IF(EM12="","",IF(foktomen!$Q$20="","",EM12/EL12)))))</f>
        <v/>
      </c>
      <c r="ES12" s="8"/>
      <c r="ET12" s="7"/>
      <c r="EU12" s="7"/>
      <c r="EV12" s="28">
        <f>IF(foktomen!$C$21="","",foktomen!$E$21)</f>
        <v>1</v>
      </c>
      <c r="EW12" s="32" t="str">
        <f t="shared" si="40"/>
        <v/>
      </c>
      <c r="EX12" s="32" t="str">
        <f t="shared" si="41"/>
        <v/>
      </c>
      <c r="EY12" s="17" t="str">
        <f>IF(ISERROR(IF($B12="","",IF(ET12="","",IF(EU12="","",IF(foktomen!$Q$21="","",ET12/(foktomen!$Q$21*7)))))),0,IF($B12="","",IF(ET12="","",IF(EU12="","",IF(foktomen!$Q$21="","",ET12/(foktomen!$Q$21*7))))))</f>
        <v/>
      </c>
      <c r="EZ12" s="107" t="str">
        <f>IF(ISERROR(IF($B12="","",IF(ET12="","",IF(ET12="","",IF(foktomen!$Q$21="","",EU12/ET12))))),0,IF($B12="","",IF(ET12="","",IF(EU12="","",IF(foktomen!$Q$21="","",EU12/ET12)))))</f>
        <v/>
      </c>
      <c r="FA12" s="8"/>
      <c r="FB12" s="7"/>
      <c r="FC12" s="7"/>
      <c r="FD12" s="28" t="str">
        <f>IF(foktomen!$C$22="","",foktomen!$E$22)</f>
        <v/>
      </c>
      <c r="FE12" s="32" t="str">
        <f t="shared" si="42"/>
        <v/>
      </c>
      <c r="FF12" s="32" t="str">
        <f t="shared" si="43"/>
        <v/>
      </c>
      <c r="FG12" s="17" t="str">
        <f>IF(ISERROR(IF($B12="","",IF(FB12="","",IF(FC12="","",IF(foktomen!$Q$22="","",FB12/(foktomen!$Q$22*7)))))),0,IF($B12="","",IF(FB12="","",IF(FC12="","",IF(foktomen!$Q$22="","",FB12/(foktomen!$Q$22*7))))))</f>
        <v/>
      </c>
      <c r="FH12" s="107" t="str">
        <f>IF(ISERROR(IF($B12="","",IF(FB12="","",IF(FB12="","",IF(foktomen!$Q$22="","",FC12/FB12))))),0,IF($B12="","",IF(FB12="","",IF(FC12="","",IF(foktomen!$Q$22="","",FC12/FB12)))))</f>
        <v/>
      </c>
      <c r="FI12" s="8"/>
      <c r="FJ12" s="7"/>
      <c r="FK12" s="7"/>
      <c r="FL12" s="28" t="str">
        <f>IF(foktomen!$C$23="","",foktomen!$E$23)</f>
        <v/>
      </c>
      <c r="FM12" s="32" t="str">
        <f t="shared" si="44"/>
        <v/>
      </c>
      <c r="FN12" s="32" t="str">
        <f t="shared" si="45"/>
        <v/>
      </c>
      <c r="FO12" s="17" t="str">
        <f>IF(ISERROR(IF($B12="","",IF(FJ12="","",IF(FK12="","",IF(foktomen!$Q$23="","",FJ12/(foktomen!$Q$23*7)))))),0,IF($B12="","",IF(FJ12="","",IF(FK12="","",IF(foktomen!$Q$23="","",FJ12/(foktomen!$Q$23*7))))))</f>
        <v/>
      </c>
      <c r="FP12" s="107" t="str">
        <f>IF(ISERROR(IF($B12="","",IF(FJ12="","",IF(FJ12="","",IF(foktomen!$Q$23="","",FK12/FJ12))))),0,IF($B12="","",IF(FJ12="","",IF(FK12="","",IF(foktomen!$Q$23="","",FK12/FJ12)))))</f>
        <v/>
      </c>
      <c r="FQ12" s="8"/>
      <c r="FR12" s="72"/>
      <c r="FS12" s="72"/>
      <c r="FT12" s="72"/>
      <c r="FU12" s="72"/>
      <c r="FV12" s="72"/>
      <c r="FW12" s="72"/>
      <c r="FX12" s="72"/>
    </row>
    <row r="13" spans="1:180" ht="18" customHeight="1" x14ac:dyDescent="0.25">
      <c r="B13" s="127"/>
      <c r="C13" s="62"/>
      <c r="D13" s="62" t="str">
        <f t="shared" si="0"/>
        <v/>
      </c>
      <c r="E13" s="62" t="str">
        <f t="shared" si="1"/>
        <v/>
      </c>
      <c r="F13" s="63">
        <f t="shared" si="14"/>
        <v>0</v>
      </c>
      <c r="G13" s="62" t="str">
        <f>IF(ISERROR(IF(B13="","",IF(#REF!=0,"",#REF!))),0,IF(B13="","",(IF(D13="","",IF(#REF!=0,"",#REF!)))))</f>
        <v/>
      </c>
      <c r="H13" s="20" t="str">
        <f t="shared" si="15"/>
        <v/>
      </c>
      <c r="I13" s="71" t="str">
        <f t="shared" si="2"/>
        <v/>
      </c>
      <c r="J13" s="29"/>
      <c r="K13" s="201"/>
      <c r="L13" s="201"/>
      <c r="M13" s="28">
        <f>IF(foktomen!$C$4="","",foktomen!$E$4)</f>
        <v>1</v>
      </c>
      <c r="N13" s="32" t="str">
        <f t="shared" si="3"/>
        <v/>
      </c>
      <c r="O13" s="32" t="str">
        <f t="shared" si="4"/>
        <v/>
      </c>
      <c r="P13" s="17" t="str">
        <f>IF(ISERROR(IF($B13="","",IF(K13="","",IF(L13="","",IF(foktomen!$Q$4="","",K13/(foktomen!$Q$4*7)))))),0,IF($B13="","",IF(K13="","",IF(L13="","",IF(foktomen!$Q$4="","",K13/(foktomen!$Q$4*7))))))</f>
        <v/>
      </c>
      <c r="Q13" s="107" t="str">
        <f>IF(ISERROR(IF($B13="","",IF(K13="","",IF(L13="","",IF(foktomen!$Q$4="","",L13/K13))))),0,IF($B13="","",IF(K13="","",IF(L13="","",IF(foktomen!$Q$4="","",L13/K13)))))</f>
        <v/>
      </c>
      <c r="R13" s="8"/>
      <c r="S13" s="7"/>
      <c r="T13" s="7"/>
      <c r="U13" s="28">
        <f>IF(foktomen!$C$5="","",foktomen!$E$5)</f>
        <v>1</v>
      </c>
      <c r="V13" s="32" t="str">
        <f t="shared" si="5"/>
        <v/>
      </c>
      <c r="W13" s="32" t="str">
        <f t="shared" si="6"/>
        <v/>
      </c>
      <c r="X13" s="17" t="str">
        <f>IF(ISERROR(IF($B13="","",IF(S13="","",IF(T13="","",IF(foktomen!$Q$5="","",S13/(foktomen!$Q$5*7)))))),0,IF($B13="","",IF(S13="","",IF(T13="","",IF(foktomen!$Q$5="","",S13/(foktomen!$Q$5*7))))))</f>
        <v/>
      </c>
      <c r="Y13" s="107" t="str">
        <f>IF(ISERROR(IF($B13="","",IF(S13="","",IF(T13="","",IF(foktomen!$Q$5="","",T13/S13))))),0,IF($B13="","",IF(S13="","",IF(T13="","",IF(foktomen!$Q$5="","",T13/S13)))))</f>
        <v/>
      </c>
      <c r="Z13" s="8"/>
      <c r="AA13" s="7"/>
      <c r="AB13" s="7"/>
      <c r="AC13" s="28">
        <f>IF(foktomen!$C$6="","",foktomen!$E$6)</f>
        <v>1</v>
      </c>
      <c r="AD13" s="32" t="str">
        <f t="shared" si="16"/>
        <v/>
      </c>
      <c r="AE13" s="32" t="str">
        <f t="shared" si="17"/>
        <v/>
      </c>
      <c r="AF13" s="17" t="str">
        <f>IF(ISERROR(IF($B13="","",IF(AA13="","",IF(AB13="","",IF(foktomen!$Q$6="","",AA13/(foktomen!$Q$6*7)))))),0,IF($B13="","",IF(AA13="","",IF(AB13="","",IF(foktomen!$Q$6="","",AA13/(foktomen!$Q$6*7))))))</f>
        <v/>
      </c>
      <c r="AG13" s="107" t="str">
        <f>IF(ISERROR(IF($B13="","",IF(AA13="","",IF(AB13="","",IF(foktomen!$Q$6="","",AB13/AA13))))),0,IF($B13="","",IF(AA13="","",IF(AB13="","",IF(foktomen!$Q$6="","",AB13/AA13)))))</f>
        <v/>
      </c>
      <c r="AH13" s="8"/>
      <c r="AI13" s="7"/>
      <c r="AJ13" s="7"/>
      <c r="AK13" s="28">
        <f>IF(foktomen!$C$7="","",foktomen!$E$7)</f>
        <v>1</v>
      </c>
      <c r="AL13" s="32" t="str">
        <f t="shared" si="18"/>
        <v/>
      </c>
      <c r="AM13" s="32" t="str">
        <f t="shared" si="19"/>
        <v/>
      </c>
      <c r="AN13" s="17" t="str">
        <f>IF(ISERROR(IF($B13="","",IF(AI13="","",IF(AJ13="","",IF(foktomen!$Q$7="","",AI13/(foktomen!$Q$7*7)))))),0,IF($B13="","",IF(AI13="","",IF(AJ13="","",IF(foktomen!$Q$7="","",AI13/(foktomen!$Q$7*7))))))</f>
        <v/>
      </c>
      <c r="AO13" s="107" t="str">
        <f>IF(ISERROR(IF($B13="","",IF(AI13="","",IF(AJ13="","",IF(foktomen!$Q$7="","",AJ13/AI13))))),0,IF($B13="","",IF(AI13="","",IF(AJ13="","",IF(foktomen!$Q$7="","",AJ13/AI13)))))</f>
        <v/>
      </c>
      <c r="AP13" s="8"/>
      <c r="AQ13" s="7"/>
      <c r="AR13" s="7"/>
      <c r="AS13" s="28">
        <f>IF(foktomen!$C$8="","",foktomen!$E$8)</f>
        <v>1</v>
      </c>
      <c r="AT13" s="32" t="str">
        <f t="shared" si="7"/>
        <v/>
      </c>
      <c r="AU13" s="32" t="str">
        <f t="shared" si="8"/>
        <v/>
      </c>
      <c r="AV13" s="28">
        <f>IF(foktomen!$C$8="","",foktomen!$E$8)</f>
        <v>1</v>
      </c>
      <c r="AW13" s="32" t="str">
        <f t="shared" si="9"/>
        <v/>
      </c>
      <c r="AX13" s="32" t="str">
        <f t="shared" si="10"/>
        <v/>
      </c>
      <c r="AY13" s="17" t="str">
        <f>IF(ISERROR(IF($B13="","",IF(AQ13="","",IF(AR13="","",IF(foktomen!$Q$8="","",AQ13/(foktomen!$Q$8*7)))))),0,IF($B13="","",IF(AQ13="","",IF(AR13="","",IF(foktomen!$Q$8="","",AQ13/(foktomen!$Q$8*7))))))</f>
        <v/>
      </c>
      <c r="AZ13" s="107" t="str">
        <f>IF(ISERROR(IF($B13="","",IF(AQ13="","",IF(AR13="","",IF(foktomen!$Q$8="","",AR13/AQ13))))),0,IF($B13="","",IF(AQ13="","",IF(AR13="","",IF(foktomen!$Q$8="","",AR13/AQ13)))))</f>
        <v/>
      </c>
      <c r="BA13" s="8"/>
      <c r="BB13" s="7"/>
      <c r="BC13" s="7"/>
      <c r="BD13" s="28">
        <f>IF(foktomen!$C$9="","",foktomen!$E$9)</f>
        <v>1</v>
      </c>
      <c r="BE13" s="32" t="str">
        <f t="shared" si="11"/>
        <v/>
      </c>
      <c r="BF13" s="32" t="str">
        <f t="shared" si="20"/>
        <v/>
      </c>
      <c r="BG13" s="17" t="str">
        <f>IF(ISERROR(IF($B13="","",IF(BB13="","",IF(BC13="","",IF(foktomen!$Q$9="","",BB13/(foktomen!$Q$9*7)))))),0,IF($B13="","",IF(BB13="","",IF(BC13="","",IF(foktomen!$Q$9="","",BB13/(foktomen!$Q$9*7))))))</f>
        <v/>
      </c>
      <c r="BH13" s="107" t="str">
        <f>IF(ISERROR(IF($B13="","",IF(BB13="","",IF(BC13="","",IF(foktomen!$Q$9="","",BC13/BB13))))),0,IF($B13="","",IF(BB13="","",IF(BC13="","",IF(foktomen!$Q$9="","",BC13/BB13)))))</f>
        <v/>
      </c>
      <c r="BI13" s="8"/>
      <c r="BJ13" s="7"/>
      <c r="BK13" s="7"/>
      <c r="BL13" s="28">
        <f>IF(foktomen!$C$10="","",foktomen!$E$10)</f>
        <v>1</v>
      </c>
      <c r="BM13" s="32" t="str">
        <f t="shared" si="12"/>
        <v/>
      </c>
      <c r="BN13" s="32" t="str">
        <f t="shared" si="13"/>
        <v/>
      </c>
      <c r="BO13" s="17" t="str">
        <f>IF(ISERROR(IF($B13="","",IF(BJ13="","",IF(BK13="","",IF(foktomen!$Q$10="","",BJ13/(foktomen!$Q$10*7)))))),0,IF($B13="","",IF(BJ13="","",IF(BK13="","",IF(foktomen!$Q$10="","",BJ13/(foktomen!$Q$10*7))))))</f>
        <v/>
      </c>
      <c r="BP13" s="107" t="str">
        <f>IF(ISERROR(IF($B13="","",IF(BJ13="","",IF(BK13="","",IF(foktomen!$Q$10="","",BK13/BJ13))))),0,IF($B13="","",IF(BJ13="","",IF(BK13="","",IF(foktomen!$Q$10="","",BK13/BJ13)))))</f>
        <v/>
      </c>
      <c r="BQ13" s="8"/>
      <c r="BR13" s="7"/>
      <c r="BS13" s="7"/>
      <c r="BT13" s="28">
        <f>IF(foktomen!$C$11="","",foktomen!$E$11)</f>
        <v>1</v>
      </c>
      <c r="BU13" s="32" t="str">
        <f t="shared" si="21"/>
        <v/>
      </c>
      <c r="BV13" s="32" t="str">
        <f t="shared" si="22"/>
        <v/>
      </c>
      <c r="BW13" s="17" t="str">
        <f>IF(ISERROR(IF($B13="","",IF(BR13="","",IF(BS13="","",IF(foktomen!$Q$11="","",BR13/(foktomen!$Q$11*7)))))),0,IF($B13="","",IF(BR13="","",IF(BS13="","",IF(foktomen!$Q$11="","",BR13/(foktomen!$Q$11*7))))))</f>
        <v/>
      </c>
      <c r="BX13" s="107" t="str">
        <f>IF(ISERROR(IF($B13="","",IF(BR13="","",IF(BS13="","",IF(foktomen!$Q$11="","",BS13/BR13))))),0,IF($B13="","",IF(BR13="","",IF(BS13="","",IF(foktomen!$Q$11="","",BS13/BR13)))))</f>
        <v/>
      </c>
      <c r="BY13" s="8"/>
      <c r="BZ13" s="7"/>
      <c r="CA13" s="7"/>
      <c r="CB13" s="28">
        <f>IF(foktomen!$C$12="","",foktomen!$E$12)</f>
        <v>1</v>
      </c>
      <c r="CC13" s="32" t="str">
        <f t="shared" si="23"/>
        <v/>
      </c>
      <c r="CD13" s="32" t="str">
        <f t="shared" si="24"/>
        <v/>
      </c>
      <c r="CE13" s="17" t="str">
        <f>IF(ISERROR(IF($B13="","",IF(BZ13="","",IF(CA13="","",IF(foktomen!$Q$12="","",BZ13/(foktomen!$Q$12*7)))))),0,IF($B13="","",IF(BZ13="","",IF(CA13="","",IF(foktomen!$Q$12="","",BZ13/(foktomen!$Q$12*7))))))</f>
        <v/>
      </c>
      <c r="CF13" s="107" t="str">
        <f>IF(ISERROR(IF($B13="","",IF(BZ13="","",IF(CA13="","",IF(foktomen!$Q$12="","",CA13/BZ13))))),0,IF($B13="","",IF(BZ13="","",IF(CA13="","",IF(foktomen!$Q$12="","",CA13/BZ13)))))</f>
        <v/>
      </c>
      <c r="CG13" s="8"/>
      <c r="CH13" s="7"/>
      <c r="CI13" s="7"/>
      <c r="CJ13" s="28">
        <f>IF(foktomen!$C$13="","",foktomen!$E$13)</f>
        <v>1</v>
      </c>
      <c r="CK13" s="32" t="str">
        <f t="shared" si="25"/>
        <v/>
      </c>
      <c r="CL13" s="32" t="str">
        <f t="shared" si="26"/>
        <v/>
      </c>
      <c r="CM13" s="17" t="str">
        <f>IF(ISERROR(IF($B13="","",IF(CH13="","",IF(CI13="","",IF(foktomen!$Q$13="","",CH13/(foktomen!$Q$13*7)))))),0,IF($B13="","",IF(CH13="","",IF(CI13="","",IF(foktomen!$Q$13="","",CH13/(foktomen!$Q$13*7))))))</f>
        <v/>
      </c>
      <c r="CN13" s="107" t="str">
        <f>IF(ISERROR(IF($B13="","",IF(CH13="","",IF(CI13="","",IF(foktomen!$Q$13="","",CI13/CH13))))),0,IF($B13="","",IF(CH13="","",IF(CI13="","",IF(foktomen!$Q$13="","",CI13/CH13)))))</f>
        <v/>
      </c>
      <c r="CO13" s="8"/>
      <c r="CP13" s="7"/>
      <c r="CQ13" s="7"/>
      <c r="CR13" s="28">
        <f>IF(foktomen!$C$14="","",foktomen!$E$14)</f>
        <v>1</v>
      </c>
      <c r="CS13" s="32" t="str">
        <f t="shared" si="27"/>
        <v/>
      </c>
      <c r="CT13" s="32" t="str">
        <f t="shared" si="28"/>
        <v/>
      </c>
      <c r="CU13" s="17" t="str">
        <f>IF(ISERROR(IF($B13="","",IF(CP13="","",IF(CQ13="","",IF(foktomen!$Q$14="","",CP13/(foktomen!$Q$14*7)))))),0,IF($B13="","",IF(CP13="","",IF(CQ13="","",IF(foktomen!$Q$14="","",CP13/(foktomen!$Q$14*7))))))</f>
        <v/>
      </c>
      <c r="CV13" s="107" t="str">
        <f>IF(ISERROR(IF($B13="","",IF(CP13="","",IF(CQ13="","",IF(foktomen!$Q$14="","",CQ13/CP13))))),0,IF($B13="","",IF(CP13="","",IF(CQ13="","",IF(foktomen!$Q$14="","",CQ13/CP13)))))</f>
        <v/>
      </c>
      <c r="CW13" s="8"/>
      <c r="CX13" s="7"/>
      <c r="CY13" s="7"/>
      <c r="CZ13" s="28">
        <f>IF(foktomen!$C$15="","",foktomen!$E$15)</f>
        <v>1</v>
      </c>
      <c r="DA13" s="32" t="str">
        <f t="shared" si="29"/>
        <v/>
      </c>
      <c r="DB13" s="32" t="str">
        <f t="shared" si="30"/>
        <v/>
      </c>
      <c r="DC13" s="17" t="str">
        <f>IF(ISERROR(IF($B13="","",IF(CX13="","",IF(CY13="","",IF(foktomen!$Q$15="","",CX13/(foktomen!$Q$15*7)))))),0,IF($B13="","",IF(CX13="","",IF(CY13="","",IF(foktomen!$Q$15="","",CX13/(foktomen!$Q$15*7))))))</f>
        <v/>
      </c>
      <c r="DD13" s="107" t="str">
        <f>IF(ISERROR(IF($B13="","",IF(CX13="","",IF(CX13="","",IF(foktomen!$Q$15="","",CY13/CX13))))),0,IF($B13="","",IF(CX13="","",IF(CY13="","",IF(foktomen!$Q$15="","",CY13/CX13)))))</f>
        <v/>
      </c>
      <c r="DE13" s="8"/>
      <c r="DF13" s="7"/>
      <c r="DG13" s="7"/>
      <c r="DH13" s="28">
        <f>IF(foktomen!$C$16="","",foktomen!$E$16)</f>
        <v>1</v>
      </c>
      <c r="DI13" s="32" t="str">
        <f t="shared" si="31"/>
        <v/>
      </c>
      <c r="DJ13" s="32" t="str">
        <f t="shared" si="32"/>
        <v/>
      </c>
      <c r="DK13" s="17" t="str">
        <f>IF(ISERROR(IF($B13="","",IF(DF13="","",IF(DG13="","",IF(foktomen!$Q$16="","",DF13/(foktomen!$Q$16*7)))))),0,IF($B13="","",IF(DF13="","",IF(DG13="","",IF(foktomen!$Q$16="","",DF13/(foktomen!$Q$16*7))))))</f>
        <v/>
      </c>
      <c r="DL13" s="107" t="str">
        <f>IF(ISERROR(IF($B13="","",IF(DF13="","",IF(DF13="","",IF(foktomen!$Q$16="","",DG13/DF13))))),0,IF($B13="","",IF(DF13="","",IF(DG13="","",IF(foktomen!$Q$16="","",DG13/DF13)))))</f>
        <v/>
      </c>
      <c r="DM13" s="8"/>
      <c r="DN13" s="7"/>
      <c r="DO13" s="7"/>
      <c r="DP13" s="28">
        <f>IF(foktomen!$C$17="","",foktomen!$E$17)</f>
        <v>1</v>
      </c>
      <c r="DQ13" s="32" t="str">
        <f t="shared" si="33"/>
        <v/>
      </c>
      <c r="DR13" s="32" t="str">
        <f t="shared" si="34"/>
        <v/>
      </c>
      <c r="DS13" s="17" t="str">
        <f>IF(ISERROR(IF($B13="","",IF(DN13="","",IF(DO13="","",IF(foktomen!$Q$17="","",DN13/(foktomen!$Q$17*7)))))),0,IF($B13="","",IF(DN13="","",IF(DO13="","",IF(foktomen!$Q$17="","",DN13/(foktomen!$Q$17*7))))))</f>
        <v/>
      </c>
      <c r="DT13" s="107" t="str">
        <f>IF(ISERROR(IF($B13="","",IF(DN13="","",IF(DN13="","",IF(foktomen!$Q$17="","",DO13/DN13))))),0,IF($B13="","",IF(DN13="","",IF(DO13="","",IF(foktomen!$Q$17="","",DO13/DN13)))))</f>
        <v/>
      </c>
      <c r="DU13" s="8"/>
      <c r="DV13" s="7"/>
      <c r="DW13" s="7"/>
      <c r="DX13" s="28">
        <f>IF(foktomen!$C$18="","",foktomen!$E$18)</f>
        <v>1</v>
      </c>
      <c r="DY13" s="32" t="str">
        <f t="shared" si="46"/>
        <v/>
      </c>
      <c r="DZ13" s="32" t="str">
        <f t="shared" si="35"/>
        <v/>
      </c>
      <c r="EA13" s="17" t="str">
        <f>IF(ISERROR(IF($B13="","",IF(DV13="","",IF(DW13="","",IF(foktomen!$Q$18="","",DV13/(foktomen!$Q$18*7)))))),0,IF($B13="","",IF(DV13="","",IF(DW13="","",IF(foktomen!$Q$18="","",DV13/(foktomen!$Q$18*7))))))</f>
        <v/>
      </c>
      <c r="EB13" s="107" t="str">
        <f>IF(ISERROR(IF($B13="","",IF(DV13="","",IF(DV13="","",IF(foktomen!$Q$18="","",DW13/DV13))))),0,IF($B13="","",IF(DV13="","",IF(DW13="","",IF(foktomen!$Q$18="","",DW13/DV13)))))</f>
        <v/>
      </c>
      <c r="EC13" s="8"/>
      <c r="ED13" s="7"/>
      <c r="EE13" s="7"/>
      <c r="EF13" s="28">
        <f>IF(foktomen!$C$19="","",foktomen!$E$19)</f>
        <v>1</v>
      </c>
      <c r="EG13" s="32" t="str">
        <f t="shared" si="36"/>
        <v/>
      </c>
      <c r="EH13" s="32" t="str">
        <f t="shared" si="37"/>
        <v/>
      </c>
      <c r="EI13" s="17" t="str">
        <f>IF(ISERROR(IF($B13="","",IF(ED13="","",IF(EE13="","",IF(foktomen!$Q$19="","",ED13/(foktomen!$Q$19*7)))))),0,IF($B13="","",IF(ED13="","",IF(EE13="","",IF(foktomen!$Q$19="","",ED13/(foktomen!$Q$19*7))))))</f>
        <v/>
      </c>
      <c r="EJ13" s="107" t="str">
        <f>IF(ISERROR(IF($B13="","",IF(ED13="","",IF(EE13="","",IF(foktomen!$Q$19="","",EE13/ED13))))),0,IF($B13="","",IF(ED13="","",IF(EE13="","",IF(foktomen!$Q$19="","",EE13/ED13)))))</f>
        <v/>
      </c>
      <c r="EK13" s="8"/>
      <c r="EL13" s="7"/>
      <c r="EM13" s="7"/>
      <c r="EN13" s="28">
        <f>IF(foktomen!$C$20="","",foktomen!$E$20)</f>
        <v>1</v>
      </c>
      <c r="EO13" s="32" t="str">
        <f t="shared" si="38"/>
        <v/>
      </c>
      <c r="EP13" s="32" t="str">
        <f t="shared" si="39"/>
        <v/>
      </c>
      <c r="EQ13" s="17" t="str">
        <f>IF(ISERROR(IF($B13="","",IF(EL13="","",IF(EM13="","",IF(foktomen!$Q$20="","",EL13/(foktomen!$Q$20*7)))))),0,IF($B13="","",IF(EL13="","",IF(EM13="","",IF(foktomen!$Q$20="","",EL13/(foktomen!$Q$20*7))))))</f>
        <v/>
      </c>
      <c r="ER13" s="107" t="str">
        <f>IF(ISERROR(IF($B13="","",IF(EL13="","",IF(EM13="","",IF(foktomen!$Q$20="","",EM13/EL13))))),0,IF($B13="","",IF(EL13="","",IF(EM13="","",IF(foktomen!$Q$20="","",EM13/EL13)))))</f>
        <v/>
      </c>
      <c r="ES13" s="8"/>
      <c r="ET13" s="7"/>
      <c r="EU13" s="7"/>
      <c r="EV13" s="28">
        <f>IF(foktomen!$C$21="","",foktomen!$E$21)</f>
        <v>1</v>
      </c>
      <c r="EW13" s="32" t="str">
        <f t="shared" si="40"/>
        <v/>
      </c>
      <c r="EX13" s="32" t="str">
        <f t="shared" si="41"/>
        <v/>
      </c>
      <c r="EY13" s="17" t="str">
        <f>IF(ISERROR(IF($B13="","",IF(ET13="","",IF(EU13="","",IF(foktomen!$Q$21="","",ET13/(foktomen!$Q$21*7)))))),0,IF($B13="","",IF(ET13="","",IF(EU13="","",IF(foktomen!$Q$21="","",ET13/(foktomen!$Q$21*7))))))</f>
        <v/>
      </c>
      <c r="EZ13" s="107" t="str">
        <f>IF(ISERROR(IF($B13="","",IF(ET13="","",IF(ET13="","",IF(foktomen!$Q$21="","",EU13/ET13))))),0,IF($B13="","",IF(ET13="","",IF(EU13="","",IF(foktomen!$Q$21="","",EU13/ET13)))))</f>
        <v/>
      </c>
      <c r="FA13" s="8"/>
      <c r="FB13" s="7"/>
      <c r="FC13" s="7"/>
      <c r="FD13" s="28" t="str">
        <f>IF(foktomen!$C$22="","",foktomen!$E$22)</f>
        <v/>
      </c>
      <c r="FE13" s="32" t="str">
        <f t="shared" si="42"/>
        <v/>
      </c>
      <c r="FF13" s="32" t="str">
        <f t="shared" si="43"/>
        <v/>
      </c>
      <c r="FG13" s="17" t="str">
        <f>IF(ISERROR(IF($B13="","",IF(FB13="","",IF(FC13="","",IF(foktomen!$Q$22="","",FB13/(foktomen!$Q$22*7)))))),0,IF($B13="","",IF(FB13="","",IF(FC13="","",IF(foktomen!$Q$22="","",FB13/(foktomen!$Q$22*7))))))</f>
        <v/>
      </c>
      <c r="FH13" s="107" t="str">
        <f>IF(ISERROR(IF($B13="","",IF(FB13="","",IF(FB13="","",IF(foktomen!$Q$22="","",FC13/FB13))))),0,IF($B13="","",IF(FB13="","",IF(FC13="","",IF(foktomen!$Q$22="","",FC13/FB13)))))</f>
        <v/>
      </c>
      <c r="FI13" s="8"/>
      <c r="FJ13" s="7"/>
      <c r="FK13" s="7"/>
      <c r="FL13" s="28" t="str">
        <f>IF(foktomen!$C$23="","",foktomen!$E$23)</f>
        <v/>
      </c>
      <c r="FM13" s="32" t="str">
        <f t="shared" si="44"/>
        <v/>
      </c>
      <c r="FN13" s="32" t="str">
        <f t="shared" si="45"/>
        <v/>
      </c>
      <c r="FO13" s="17" t="str">
        <f>IF(ISERROR(IF($B13="","",IF(FJ13="","",IF(FK13="","",IF(foktomen!$Q$23="","",FJ13/(foktomen!$Q$23*7)))))),0,IF($B13="","",IF(FJ13="","",IF(FK13="","",IF(foktomen!$Q$23="","",FJ13/(foktomen!$Q$23*7))))))</f>
        <v/>
      </c>
      <c r="FP13" s="107" t="str">
        <f>IF(ISERROR(IF($B13="","",IF(FJ13="","",IF(FJ13="","",IF(foktomen!$Q$23="","",FK13/FJ13))))),0,IF($B13="","",IF(FJ13="","",IF(FK13="","",IF(foktomen!$Q$23="","",FK13/FJ13)))))</f>
        <v/>
      </c>
      <c r="FQ13" s="8"/>
      <c r="FR13" s="72"/>
      <c r="FS13" s="72"/>
      <c r="FT13" s="72"/>
      <c r="FU13" s="72"/>
      <c r="FV13" s="72"/>
      <c r="FW13" s="72"/>
      <c r="FX13" s="72"/>
    </row>
    <row r="14" spans="1:180" ht="18" customHeight="1" x14ac:dyDescent="0.25">
      <c r="B14" s="127"/>
      <c r="C14" s="62"/>
      <c r="D14" s="62" t="str">
        <f t="shared" si="0"/>
        <v/>
      </c>
      <c r="E14" s="62" t="str">
        <f t="shared" si="1"/>
        <v/>
      </c>
      <c r="F14" s="63">
        <f t="shared" si="14"/>
        <v>0</v>
      </c>
      <c r="G14" s="62" t="str">
        <f>IF(ISERROR(IF(B14="","",IF(#REF!=0,"",#REF!))),0,IF(B14="","",(IF(D14="","",IF(#REF!=0,"",#REF!)))))</f>
        <v/>
      </c>
      <c r="H14" s="20" t="str">
        <f t="shared" si="15"/>
        <v/>
      </c>
      <c r="I14" s="71" t="str">
        <f t="shared" si="2"/>
        <v/>
      </c>
      <c r="J14" s="29"/>
      <c r="K14" s="201"/>
      <c r="L14" s="201"/>
      <c r="M14" s="28">
        <f>IF(foktomen!$C$4="","",foktomen!$E$4)</f>
        <v>1</v>
      </c>
      <c r="N14" s="32" t="str">
        <f t="shared" si="3"/>
        <v/>
      </c>
      <c r="O14" s="32" t="str">
        <f t="shared" si="4"/>
        <v/>
      </c>
      <c r="P14" s="17" t="str">
        <f>IF(ISERROR(IF($B14="","",IF(K14="","",IF(L14="","",IF(foktomen!$Q$4="","",K14/(foktomen!$Q$4*7)))))),0,IF($B14="","",IF(K14="","",IF(L14="","",IF(foktomen!$Q$4="","",K14/(foktomen!$Q$4*7))))))</f>
        <v/>
      </c>
      <c r="Q14" s="107" t="str">
        <f>IF(ISERROR(IF($B14="","",IF(K14="","",IF(L14="","",IF(foktomen!$Q$4="","",L14/K14))))),0,IF($B14="","",IF(K14="","",IF(L14="","",IF(foktomen!$Q$4="","",L14/K14)))))</f>
        <v/>
      </c>
      <c r="R14" s="8"/>
      <c r="S14" s="7"/>
      <c r="T14" s="7"/>
      <c r="U14" s="28">
        <f>IF(foktomen!$C$5="","",foktomen!$E$5)</f>
        <v>1</v>
      </c>
      <c r="V14" s="32" t="str">
        <f t="shared" si="5"/>
        <v/>
      </c>
      <c r="W14" s="32" t="str">
        <f t="shared" si="6"/>
        <v/>
      </c>
      <c r="X14" s="17" t="str">
        <f>IF(ISERROR(IF($B14="","",IF(S14="","",IF(T14="","",IF(foktomen!$Q$5="","",S14/(foktomen!$Q$5*7)))))),0,IF($B14="","",IF(S14="","",IF(T14="","",IF(foktomen!$Q$5="","",S14/(foktomen!$Q$5*7))))))</f>
        <v/>
      </c>
      <c r="Y14" s="107" t="str">
        <f>IF(ISERROR(IF($B14="","",IF(S14="","",IF(T14="","",IF(foktomen!$Q$5="","",T14/S14))))),0,IF($B14="","",IF(S14="","",IF(T14="","",IF(foktomen!$Q$5="","",T14/S14)))))</f>
        <v/>
      </c>
      <c r="Z14" s="8"/>
      <c r="AA14" s="7"/>
      <c r="AB14" s="7"/>
      <c r="AC14" s="28">
        <f>IF(foktomen!$C$6="","",foktomen!$E$6)</f>
        <v>1</v>
      </c>
      <c r="AD14" s="32" t="str">
        <f t="shared" si="16"/>
        <v/>
      </c>
      <c r="AE14" s="32" t="str">
        <f t="shared" si="17"/>
        <v/>
      </c>
      <c r="AF14" s="17" t="str">
        <f>IF(ISERROR(IF($B14="","",IF(AA14="","",IF(AB14="","",IF(foktomen!$Q$6="","",AA14/(foktomen!$Q$6*7)))))),0,IF($B14="","",IF(AA14="","",IF(AB14="","",IF(foktomen!$Q$6="","",AA14/(foktomen!$Q$6*7))))))</f>
        <v/>
      </c>
      <c r="AG14" s="107" t="str">
        <f>IF(ISERROR(IF($B14="","",IF(AA14="","",IF(AB14="","",IF(foktomen!$Q$6="","",AB14/AA14))))),0,IF($B14="","",IF(AA14="","",IF(AB14="","",IF(foktomen!$Q$6="","",AB14/AA14)))))</f>
        <v/>
      </c>
      <c r="AH14" s="8"/>
      <c r="AI14" s="7"/>
      <c r="AJ14" s="7"/>
      <c r="AK14" s="28">
        <f>IF(foktomen!$C$7="","",foktomen!$E$7)</f>
        <v>1</v>
      </c>
      <c r="AL14" s="32" t="str">
        <f t="shared" si="18"/>
        <v/>
      </c>
      <c r="AM14" s="32" t="str">
        <f t="shared" si="19"/>
        <v/>
      </c>
      <c r="AN14" s="17" t="str">
        <f>IF(ISERROR(IF($B14="","",IF(AI14="","",IF(AJ14="","",IF(foktomen!$Q$7="","",AI14/(foktomen!$Q$7*7)))))),0,IF($B14="","",IF(AI14="","",IF(AJ14="","",IF(foktomen!$Q$7="","",AI14/(foktomen!$Q$7*7))))))</f>
        <v/>
      </c>
      <c r="AO14" s="107" t="str">
        <f>IF(ISERROR(IF($B14="","",IF(AI14="","",IF(AJ14="","",IF(foktomen!$Q$7="","",AJ14/AI14))))),0,IF($B14="","",IF(AI14="","",IF(AJ14="","",IF(foktomen!$Q$7="","",AJ14/AI14)))))</f>
        <v/>
      </c>
      <c r="AP14" s="8"/>
      <c r="AQ14" s="7"/>
      <c r="AR14" s="7"/>
      <c r="AS14" s="28">
        <f>IF(foktomen!$C$8="","",foktomen!$E$8)</f>
        <v>1</v>
      </c>
      <c r="AT14" s="32" t="str">
        <f t="shared" si="7"/>
        <v/>
      </c>
      <c r="AU14" s="32" t="str">
        <f t="shared" si="8"/>
        <v/>
      </c>
      <c r="AV14" s="28">
        <f>IF(foktomen!$C$8="","",foktomen!$E$8)</f>
        <v>1</v>
      </c>
      <c r="AW14" s="32" t="str">
        <f t="shared" si="9"/>
        <v/>
      </c>
      <c r="AX14" s="32" t="str">
        <f t="shared" si="10"/>
        <v/>
      </c>
      <c r="AY14" s="17" t="str">
        <f>IF(ISERROR(IF($B14="","",IF(AQ14="","",IF(AR14="","",IF(foktomen!$Q$8="","",AQ14/(foktomen!$Q$8*7)))))),0,IF($B14="","",IF(AQ14="","",IF(AR14="","",IF(foktomen!$Q$8="","",AQ14/(foktomen!$Q$8*7))))))</f>
        <v/>
      </c>
      <c r="AZ14" s="107" t="str">
        <f>IF(ISERROR(IF($B14="","",IF(AQ14="","",IF(AR14="","",IF(foktomen!$Q$8="","",AR14/AQ14))))),0,IF($B14="","",IF(AQ14="","",IF(AR14="","",IF(foktomen!$Q$8="","",AR14/AQ14)))))</f>
        <v/>
      </c>
      <c r="BA14" s="8"/>
      <c r="BB14" s="7"/>
      <c r="BC14" s="7"/>
      <c r="BD14" s="28">
        <f>IF(foktomen!$C$9="","",foktomen!$E$9)</f>
        <v>1</v>
      </c>
      <c r="BE14" s="32" t="str">
        <f t="shared" si="11"/>
        <v/>
      </c>
      <c r="BF14" s="32" t="str">
        <f t="shared" si="20"/>
        <v/>
      </c>
      <c r="BG14" s="17" t="str">
        <f>IF(ISERROR(IF($B14="","",IF(BB14="","",IF(BC14="","",IF(foktomen!$Q$9="","",BB14/(foktomen!$Q$9*7)))))),0,IF($B14="","",IF(BB14="","",IF(BC14="","",IF(foktomen!$Q$9="","",BB14/(foktomen!$Q$9*7))))))</f>
        <v/>
      </c>
      <c r="BH14" s="107" t="str">
        <f>IF(ISERROR(IF($B14="","",IF(BB14="","",IF(BC14="","",IF(foktomen!$Q$9="","",BC14/BB14))))),0,IF($B14="","",IF(BB14="","",IF(BC14="","",IF(foktomen!$Q$9="","",BC14/BB14)))))</f>
        <v/>
      </c>
      <c r="BI14" s="8"/>
      <c r="BJ14" s="7"/>
      <c r="BK14" s="7"/>
      <c r="BL14" s="28">
        <f>IF(foktomen!$C$10="","",foktomen!$E$10)</f>
        <v>1</v>
      </c>
      <c r="BM14" s="32" t="str">
        <f t="shared" si="12"/>
        <v/>
      </c>
      <c r="BN14" s="32" t="str">
        <f t="shared" si="13"/>
        <v/>
      </c>
      <c r="BO14" s="17" t="str">
        <f>IF(ISERROR(IF($B14="","",IF(BJ14="","",IF(BK14="","",IF(foktomen!$Q$10="","",BJ14/(foktomen!$Q$10*7)))))),0,IF($B14="","",IF(BJ14="","",IF(BK14="","",IF(foktomen!$Q$10="","",BJ14/(foktomen!$Q$10*7))))))</f>
        <v/>
      </c>
      <c r="BP14" s="107" t="str">
        <f>IF(ISERROR(IF($B14="","",IF(BJ14="","",IF(BK14="","",IF(foktomen!$Q$10="","",BK14/BJ14))))),0,IF($B14="","",IF(BJ14="","",IF(BK14="","",IF(foktomen!$Q$10="","",BK14/BJ14)))))</f>
        <v/>
      </c>
      <c r="BQ14" s="8"/>
      <c r="BR14" s="7"/>
      <c r="BS14" s="7"/>
      <c r="BT14" s="28">
        <f>IF(foktomen!$C$11="","",foktomen!$E$11)</f>
        <v>1</v>
      </c>
      <c r="BU14" s="32" t="str">
        <f t="shared" si="21"/>
        <v/>
      </c>
      <c r="BV14" s="32" t="str">
        <f t="shared" si="22"/>
        <v/>
      </c>
      <c r="BW14" s="17" t="str">
        <f>IF(ISERROR(IF($B14="","",IF(BR14="","",IF(BS14="","",IF(foktomen!$Q$11="","",BR14/(foktomen!$Q$11*7)))))),0,IF($B14="","",IF(BR14="","",IF(BS14="","",IF(foktomen!$Q$11="","",BR14/(foktomen!$Q$11*7))))))</f>
        <v/>
      </c>
      <c r="BX14" s="107" t="str">
        <f>IF(ISERROR(IF($B14="","",IF(BR14="","",IF(BS14="","",IF(foktomen!$Q$11="","",BS14/BR14))))),0,IF($B14="","",IF(BR14="","",IF(BS14="","",IF(foktomen!$Q$11="","",BS14/BR14)))))</f>
        <v/>
      </c>
      <c r="BY14" s="8"/>
      <c r="BZ14" s="7"/>
      <c r="CA14" s="7"/>
      <c r="CB14" s="28">
        <f>IF(foktomen!$C$12="","",foktomen!$E$12)</f>
        <v>1</v>
      </c>
      <c r="CC14" s="32" t="str">
        <f t="shared" si="23"/>
        <v/>
      </c>
      <c r="CD14" s="32" t="str">
        <f t="shared" si="24"/>
        <v/>
      </c>
      <c r="CE14" s="17" t="str">
        <f>IF(ISERROR(IF($B14="","",IF(BZ14="","",IF(CA14="","",IF(foktomen!$Q$12="","",BZ14/(foktomen!$Q$12*7)))))),0,IF($B14="","",IF(BZ14="","",IF(CA14="","",IF(foktomen!$Q$12="","",BZ14/(foktomen!$Q$12*7))))))</f>
        <v/>
      </c>
      <c r="CF14" s="107" t="str">
        <f>IF(ISERROR(IF($B14="","",IF(BZ14="","",IF(CA14="","",IF(foktomen!$Q$12="","",CA14/BZ14))))),0,IF($B14="","",IF(BZ14="","",IF(CA14="","",IF(foktomen!$Q$12="","",CA14/BZ14)))))</f>
        <v/>
      </c>
      <c r="CG14" s="8"/>
      <c r="CH14" s="7"/>
      <c r="CI14" s="7"/>
      <c r="CJ14" s="28">
        <f>IF(foktomen!$C$13="","",foktomen!$E$13)</f>
        <v>1</v>
      </c>
      <c r="CK14" s="32" t="str">
        <f t="shared" si="25"/>
        <v/>
      </c>
      <c r="CL14" s="32" t="str">
        <f t="shared" si="26"/>
        <v/>
      </c>
      <c r="CM14" s="17" t="str">
        <f>IF(ISERROR(IF($B14="","",IF(CH14="","",IF(CI14="","",IF(foktomen!$Q$13="","",CH14/(foktomen!$Q$13*7)))))),0,IF($B14="","",IF(CH14="","",IF(CI14="","",IF(foktomen!$Q$13="","",CH14/(foktomen!$Q$13*7))))))</f>
        <v/>
      </c>
      <c r="CN14" s="107" t="str">
        <f>IF(ISERROR(IF($B14="","",IF(CH14="","",IF(CI14="","",IF(foktomen!$Q$13="","",CI14/CH14))))),0,IF($B14="","",IF(CH14="","",IF(CI14="","",IF(foktomen!$Q$13="","",CI14/CH14)))))</f>
        <v/>
      </c>
      <c r="CO14" s="8"/>
      <c r="CP14" s="7"/>
      <c r="CQ14" s="7"/>
      <c r="CR14" s="28">
        <f>IF(foktomen!$C$14="","",foktomen!$E$14)</f>
        <v>1</v>
      </c>
      <c r="CS14" s="32" t="str">
        <f t="shared" si="27"/>
        <v/>
      </c>
      <c r="CT14" s="32" t="str">
        <f t="shared" si="28"/>
        <v/>
      </c>
      <c r="CU14" s="17" t="str">
        <f>IF(ISERROR(IF($B14="","",IF(CP14="","",IF(CQ14="","",IF(foktomen!$Q$14="","",CP14/(foktomen!$Q$14*7)))))),0,IF($B14="","",IF(CP14="","",IF(CQ14="","",IF(foktomen!$Q$14="","",CP14/(foktomen!$Q$14*7))))))</f>
        <v/>
      </c>
      <c r="CV14" s="107" t="str">
        <f>IF(ISERROR(IF($B14="","",IF(CP14="","",IF(CQ14="","",IF(foktomen!$Q$14="","",CQ14/CP14))))),0,IF($B14="","",IF(CP14="","",IF(CQ14="","",IF(foktomen!$Q$14="","",CQ14/CP14)))))</f>
        <v/>
      </c>
      <c r="CW14" s="8"/>
      <c r="CX14" s="7"/>
      <c r="CY14" s="7"/>
      <c r="CZ14" s="28">
        <f>IF(foktomen!$C$15="","",foktomen!$E$15)</f>
        <v>1</v>
      </c>
      <c r="DA14" s="32" t="str">
        <f t="shared" si="29"/>
        <v/>
      </c>
      <c r="DB14" s="32" t="str">
        <f t="shared" si="30"/>
        <v/>
      </c>
      <c r="DC14" s="17" t="str">
        <f>IF(ISERROR(IF($B14="","",IF(CX14="","",IF(CY14="","",IF(foktomen!$Q$15="","",CX14/(foktomen!$Q$15*7)))))),0,IF($B14="","",IF(CX14="","",IF(CY14="","",IF(foktomen!$Q$15="","",CX14/(foktomen!$Q$15*7))))))</f>
        <v/>
      </c>
      <c r="DD14" s="107" t="str">
        <f>IF(ISERROR(IF($B14="","",IF(CX14="","",IF(CX14="","",IF(foktomen!$Q$15="","",CY14/CX14))))),0,IF($B14="","",IF(CX14="","",IF(CY14="","",IF(foktomen!$Q$15="","",CY14/CX14)))))</f>
        <v/>
      </c>
      <c r="DE14" s="8"/>
      <c r="DF14" s="7"/>
      <c r="DG14" s="7"/>
      <c r="DH14" s="28">
        <f>IF(foktomen!$C$16="","",foktomen!$E$16)</f>
        <v>1</v>
      </c>
      <c r="DI14" s="32" t="str">
        <f t="shared" si="31"/>
        <v/>
      </c>
      <c r="DJ14" s="32" t="str">
        <f t="shared" si="32"/>
        <v/>
      </c>
      <c r="DK14" s="17" t="str">
        <f>IF(ISERROR(IF($B14="","",IF(DF14="","",IF(DG14="","",IF(foktomen!$Q$16="","",DF14/(foktomen!$Q$16*7)))))),0,IF($B14="","",IF(DF14="","",IF(DG14="","",IF(foktomen!$Q$16="","",DF14/(foktomen!$Q$16*7))))))</f>
        <v/>
      </c>
      <c r="DL14" s="107" t="str">
        <f>IF(ISERROR(IF($B14="","",IF(DF14="","",IF(DF14="","",IF(foktomen!$Q$16="","",DG14/DF14))))),0,IF($B14="","",IF(DF14="","",IF(DG14="","",IF(foktomen!$Q$16="","",DG14/DF14)))))</f>
        <v/>
      </c>
      <c r="DM14" s="8"/>
      <c r="DN14" s="7"/>
      <c r="DO14" s="7"/>
      <c r="DP14" s="28">
        <f>IF(foktomen!$C$17="","",foktomen!$E$17)</f>
        <v>1</v>
      </c>
      <c r="DQ14" s="32" t="str">
        <f t="shared" si="33"/>
        <v/>
      </c>
      <c r="DR14" s="32" t="str">
        <f t="shared" si="34"/>
        <v/>
      </c>
      <c r="DS14" s="17" t="str">
        <f>IF(ISERROR(IF($B14="","",IF(DN14="","",IF(DO14="","",IF(foktomen!$Q$17="","",DN14/(foktomen!$Q$17*7)))))),0,IF($B14="","",IF(DN14="","",IF(DO14="","",IF(foktomen!$Q$17="","",DN14/(foktomen!$Q$17*7))))))</f>
        <v/>
      </c>
      <c r="DT14" s="107" t="str">
        <f>IF(ISERROR(IF($B14="","",IF(DN14="","",IF(DN14="","",IF(foktomen!$Q$17="","",DO14/DN14))))),0,IF($B14="","",IF(DN14="","",IF(DO14="","",IF(foktomen!$Q$17="","",DO14/DN14)))))</f>
        <v/>
      </c>
      <c r="DU14" s="8"/>
      <c r="DV14" s="7"/>
      <c r="DW14" s="7"/>
      <c r="DX14" s="28">
        <f>IF(foktomen!$C$18="","",foktomen!$E$18)</f>
        <v>1</v>
      </c>
      <c r="DY14" s="32" t="str">
        <f t="shared" si="46"/>
        <v/>
      </c>
      <c r="DZ14" s="32" t="str">
        <f t="shared" si="35"/>
        <v/>
      </c>
      <c r="EA14" s="17" t="str">
        <f>IF(ISERROR(IF($B14="","",IF(DV14="","",IF(DW14="","",IF(foktomen!$Q$18="","",DV14/(foktomen!$Q$18*7)))))),0,IF($B14="","",IF(DV14="","",IF(DW14="","",IF(foktomen!$Q$18="","",DV14/(foktomen!$Q$18*7))))))</f>
        <v/>
      </c>
      <c r="EB14" s="107" t="str">
        <f>IF(ISERROR(IF($B14="","",IF(DV14="","",IF(DV14="","",IF(foktomen!$Q$18="","",DW14/DV14))))),0,IF($B14="","",IF(DV14="","",IF(DW14="","",IF(foktomen!$Q$18="","",DW14/DV14)))))</f>
        <v/>
      </c>
      <c r="EC14" s="8"/>
      <c r="ED14" s="7"/>
      <c r="EE14" s="7"/>
      <c r="EF14" s="28">
        <f>IF(foktomen!$C$19="","",foktomen!$E$19)</f>
        <v>1</v>
      </c>
      <c r="EG14" s="32" t="str">
        <f t="shared" si="36"/>
        <v/>
      </c>
      <c r="EH14" s="32" t="str">
        <f t="shared" si="37"/>
        <v/>
      </c>
      <c r="EI14" s="17" t="str">
        <f>IF(ISERROR(IF($B14="","",IF(ED14="","",IF(EE14="","",IF(foktomen!$Q$19="","",ED14/(foktomen!$Q$19*7)))))),0,IF($B14="","",IF(ED14="","",IF(EE14="","",IF(foktomen!$Q$19="","",ED14/(foktomen!$Q$19*7))))))</f>
        <v/>
      </c>
      <c r="EJ14" s="107" t="str">
        <f>IF(ISERROR(IF($B14="","",IF(ED14="","",IF(EE14="","",IF(foktomen!$Q$19="","",EE14/ED14))))),0,IF($B14="","",IF(ED14="","",IF(EE14="","",IF(foktomen!$Q$19="","",EE14/ED14)))))</f>
        <v/>
      </c>
      <c r="EK14" s="8"/>
      <c r="EL14" s="7"/>
      <c r="EM14" s="7"/>
      <c r="EN14" s="28">
        <f>IF(foktomen!$C$20="","",foktomen!$E$20)</f>
        <v>1</v>
      </c>
      <c r="EO14" s="32" t="str">
        <f t="shared" si="38"/>
        <v/>
      </c>
      <c r="EP14" s="32" t="str">
        <f t="shared" si="39"/>
        <v/>
      </c>
      <c r="EQ14" s="17" t="str">
        <f>IF(ISERROR(IF($B14="","",IF(EL14="","",IF(EM14="","",IF(foktomen!$Q$20="","",EL14/(foktomen!$Q$20*7)))))),0,IF($B14="","",IF(EL14="","",IF(EM14="","",IF(foktomen!$Q$20="","",EL14/(foktomen!$Q$20*7))))))</f>
        <v/>
      </c>
      <c r="ER14" s="107" t="str">
        <f>IF(ISERROR(IF($B14="","",IF(EL14="","",IF(EM14="","",IF(foktomen!$Q$20="","",EM14/EL14))))),0,IF($B14="","",IF(EL14="","",IF(EM14="","",IF(foktomen!$Q$20="","",EM14/EL14)))))</f>
        <v/>
      </c>
      <c r="ES14" s="8"/>
      <c r="ET14" s="7"/>
      <c r="EU14" s="7"/>
      <c r="EV14" s="28">
        <f>IF(foktomen!$C$21="","",foktomen!$E$21)</f>
        <v>1</v>
      </c>
      <c r="EW14" s="32" t="str">
        <f t="shared" si="40"/>
        <v/>
      </c>
      <c r="EX14" s="32" t="str">
        <f t="shared" si="41"/>
        <v/>
      </c>
      <c r="EY14" s="17" t="str">
        <f>IF(ISERROR(IF($B14="","",IF(ET14="","",IF(EU14="","",IF(foktomen!$Q$21="","",ET14/(foktomen!$Q$21*7)))))),0,IF($B14="","",IF(ET14="","",IF(EU14="","",IF(foktomen!$Q$21="","",ET14/(foktomen!$Q$21*7))))))</f>
        <v/>
      </c>
      <c r="EZ14" s="107" t="str">
        <f>IF(ISERROR(IF($B14="","",IF(ET14="","",IF(ET14="","",IF(foktomen!$Q$21="","",EU14/ET14))))),0,IF($B14="","",IF(ET14="","",IF(EU14="","",IF(foktomen!$Q$21="","",EU14/ET14)))))</f>
        <v/>
      </c>
      <c r="FA14" s="8"/>
      <c r="FB14" s="7"/>
      <c r="FC14" s="7"/>
      <c r="FD14" s="28" t="str">
        <f>IF(foktomen!$C$22="","",foktomen!$E$22)</f>
        <v/>
      </c>
      <c r="FE14" s="32" t="str">
        <f t="shared" si="42"/>
        <v/>
      </c>
      <c r="FF14" s="32" t="str">
        <f t="shared" si="43"/>
        <v/>
      </c>
      <c r="FG14" s="17" t="str">
        <f>IF(ISERROR(IF($B14="","",IF(FB14="","",IF(FC14="","",IF(foktomen!$Q$22="","",FB14/(foktomen!$Q$22*7)))))),0,IF($B14="","",IF(FB14="","",IF(FC14="","",IF(foktomen!$Q$22="","",FB14/(foktomen!$Q$22*7))))))</f>
        <v/>
      </c>
      <c r="FH14" s="107" t="str">
        <f>IF(ISERROR(IF($B14="","",IF(FB14="","",IF(FB14="","",IF(foktomen!$Q$22="","",FC14/FB14))))),0,IF($B14="","",IF(FB14="","",IF(FC14="","",IF(foktomen!$Q$22="","",FC14/FB14)))))</f>
        <v/>
      </c>
      <c r="FI14" s="8"/>
      <c r="FJ14" s="7"/>
      <c r="FK14" s="7"/>
      <c r="FL14" s="28" t="str">
        <f>IF(foktomen!$C$23="","",foktomen!$E$23)</f>
        <v/>
      </c>
      <c r="FM14" s="32" t="str">
        <f t="shared" si="44"/>
        <v/>
      </c>
      <c r="FN14" s="32" t="str">
        <f t="shared" si="45"/>
        <v/>
      </c>
      <c r="FO14" s="17" t="str">
        <f>IF(ISERROR(IF($B14="","",IF(FJ14="","",IF(FK14="","",IF(foktomen!$Q$23="","",FJ14/(foktomen!$Q$23*7)))))),0,IF($B14="","",IF(FJ14="","",IF(FK14="","",IF(foktomen!$Q$23="","",FJ14/(foktomen!$Q$23*7))))))</f>
        <v/>
      </c>
      <c r="FP14" s="107" t="str">
        <f>IF(ISERROR(IF($B14="","",IF(FJ14="","",IF(FJ14="","",IF(foktomen!$Q$23="","",FK14/FJ14))))),0,IF($B14="","",IF(FJ14="","",IF(FK14="","",IF(foktomen!$Q$23="","",FK14/FJ14)))))</f>
        <v/>
      </c>
      <c r="FQ14" s="8"/>
      <c r="FR14" s="72"/>
      <c r="FS14" s="72"/>
      <c r="FT14" s="72"/>
      <c r="FU14" s="72"/>
      <c r="FV14" s="72"/>
      <c r="FW14" s="72"/>
      <c r="FX14" s="72"/>
    </row>
    <row r="15" spans="1:180" ht="18" customHeight="1" x14ac:dyDescent="0.25">
      <c r="B15" s="127"/>
      <c r="C15" s="62"/>
      <c r="D15" s="62" t="str">
        <f t="shared" si="0"/>
        <v/>
      </c>
      <c r="E15" s="62" t="str">
        <f t="shared" si="1"/>
        <v/>
      </c>
      <c r="F15" s="63">
        <f t="shared" si="14"/>
        <v>0</v>
      </c>
      <c r="G15" s="62" t="str">
        <f>IF(ISERROR(IF(B15="","",IF(#REF!=0,"",#REF!))),0,IF(B15="","",(IF(D15="","",IF(#REF!=0,"",#REF!)))))</f>
        <v/>
      </c>
      <c r="H15" s="20" t="str">
        <f t="shared" si="15"/>
        <v/>
      </c>
      <c r="I15" s="71" t="str">
        <f t="shared" si="2"/>
        <v/>
      </c>
      <c r="J15" s="29"/>
      <c r="K15" s="201"/>
      <c r="L15" s="201"/>
      <c r="M15" s="28">
        <f>IF(foktomen!$C$4="","",foktomen!$E$4)</f>
        <v>1</v>
      </c>
      <c r="N15" s="32" t="str">
        <f t="shared" si="3"/>
        <v/>
      </c>
      <c r="O15" s="32" t="str">
        <f t="shared" si="4"/>
        <v/>
      </c>
      <c r="P15" s="17" t="str">
        <f>IF(ISERROR(IF($B15="","",IF(K15="","",IF(L15="","",IF(foktomen!$Q$4="","",K15/(foktomen!$Q$4*7)))))),0,IF($B15="","",IF(K15="","",IF(L15="","",IF(foktomen!$Q$4="","",K15/(foktomen!$Q$4*7))))))</f>
        <v/>
      </c>
      <c r="Q15" s="107" t="str">
        <f>IF(ISERROR(IF($B15="","",IF(K15="","",IF(L15="","",IF(foktomen!$Q$4="","",L15/K15))))),0,IF($B15="","",IF(K15="","",IF(L15="","",IF(foktomen!$Q$4="","",L15/K15)))))</f>
        <v/>
      </c>
      <c r="R15" s="8"/>
      <c r="S15" s="7"/>
      <c r="T15" s="7"/>
      <c r="U15" s="28">
        <f>IF(foktomen!$C$5="","",foktomen!$E$5)</f>
        <v>1</v>
      </c>
      <c r="V15" s="32" t="str">
        <f t="shared" si="5"/>
        <v/>
      </c>
      <c r="W15" s="32" t="str">
        <f t="shared" si="6"/>
        <v/>
      </c>
      <c r="X15" s="17" t="str">
        <f>IF(ISERROR(IF($B15="","",IF(S15="","",IF(T15="","",IF(foktomen!$Q$5="","",S15/(foktomen!$Q$5*7)))))),0,IF($B15="","",IF(S15="","",IF(T15="","",IF(foktomen!$Q$5="","",S15/(foktomen!$Q$5*7))))))</f>
        <v/>
      </c>
      <c r="Y15" s="107" t="str">
        <f>IF(ISERROR(IF($B15="","",IF(S15="","",IF(T15="","",IF(foktomen!$Q$5="","",T15/S15))))),0,IF($B15="","",IF(S15="","",IF(T15="","",IF(foktomen!$Q$5="","",T15/S15)))))</f>
        <v/>
      </c>
      <c r="Z15" s="8"/>
      <c r="AA15" s="7"/>
      <c r="AB15" s="7"/>
      <c r="AC15" s="28">
        <f>IF(foktomen!$C$6="","",foktomen!$E$6)</f>
        <v>1</v>
      </c>
      <c r="AD15" s="32" t="str">
        <f t="shared" si="16"/>
        <v/>
      </c>
      <c r="AE15" s="32" t="str">
        <f t="shared" si="17"/>
        <v/>
      </c>
      <c r="AF15" s="17" t="str">
        <f>IF(ISERROR(IF($B15="","",IF(AA15="","",IF(AB15="","",IF(foktomen!$Q$6="","",AA15/(foktomen!$Q$6*7)))))),0,IF($B15="","",IF(AA15="","",IF(AB15="","",IF(foktomen!$Q$6="","",AA15/(foktomen!$Q$6*7))))))</f>
        <v/>
      </c>
      <c r="AG15" s="107" t="str">
        <f>IF(ISERROR(IF($B15="","",IF(AA15="","",IF(AB15="","",IF(foktomen!$Q$6="","",AB15/AA15))))),0,IF($B15="","",IF(AA15="","",IF(AB15="","",IF(foktomen!$Q$6="","",AB15/AA15)))))</f>
        <v/>
      </c>
      <c r="AH15" s="8"/>
      <c r="AI15" s="7"/>
      <c r="AJ15" s="7"/>
      <c r="AK15" s="28">
        <f>IF(foktomen!$C$7="","",foktomen!$E$7)</f>
        <v>1</v>
      </c>
      <c r="AL15" s="32" t="str">
        <f t="shared" si="18"/>
        <v/>
      </c>
      <c r="AM15" s="32" t="str">
        <f t="shared" si="19"/>
        <v/>
      </c>
      <c r="AN15" s="17" t="str">
        <f>IF(ISERROR(IF($B15="","",IF(AI15="","",IF(AJ15="","",IF(foktomen!$Q$7="","",AI15/(foktomen!$Q$7*7)))))),0,IF($B15="","",IF(AI15="","",IF(AJ15="","",IF(foktomen!$Q$7="","",AI15/(foktomen!$Q$7*7))))))</f>
        <v/>
      </c>
      <c r="AO15" s="107" t="str">
        <f>IF(ISERROR(IF($B15="","",IF(AI15="","",IF(AJ15="","",IF(foktomen!$Q$7="","",AJ15/AI15))))),0,IF($B15="","",IF(AI15="","",IF(AJ15="","",IF(foktomen!$Q$7="","",AJ15/AI15)))))</f>
        <v/>
      </c>
      <c r="AP15" s="8"/>
      <c r="AQ15" s="7"/>
      <c r="AR15" s="7"/>
      <c r="AS15" s="28">
        <f>IF(foktomen!$C$8="","",foktomen!$E$8)</f>
        <v>1</v>
      </c>
      <c r="AT15" s="32" t="str">
        <f t="shared" si="7"/>
        <v/>
      </c>
      <c r="AU15" s="32" t="str">
        <f t="shared" si="8"/>
        <v/>
      </c>
      <c r="AV15" s="28">
        <f>IF(foktomen!$C$8="","",foktomen!$E$8)</f>
        <v>1</v>
      </c>
      <c r="AW15" s="32" t="str">
        <f t="shared" si="9"/>
        <v/>
      </c>
      <c r="AX15" s="32" t="str">
        <f t="shared" si="10"/>
        <v/>
      </c>
      <c r="AY15" s="17" t="str">
        <f>IF(ISERROR(IF($B15="","",IF(AQ15="","",IF(AR15="","",IF(foktomen!$Q$8="","",AQ15/(foktomen!$Q$8*7)))))),0,IF($B15="","",IF(AQ15="","",IF(AR15="","",IF(foktomen!$Q$8="","",AQ15/(foktomen!$Q$8*7))))))</f>
        <v/>
      </c>
      <c r="AZ15" s="107" t="str">
        <f>IF(ISERROR(IF($B15="","",IF(AQ15="","",IF(AR15="","",IF(foktomen!$Q$8="","",AR15/AQ15))))),0,IF($B15="","",IF(AQ15="","",IF(AR15="","",IF(foktomen!$Q$8="","",AR15/AQ15)))))</f>
        <v/>
      </c>
      <c r="BA15" s="8"/>
      <c r="BB15" s="7"/>
      <c r="BC15" s="7"/>
      <c r="BD15" s="28">
        <f>IF(foktomen!$C$9="","",foktomen!$E$9)</f>
        <v>1</v>
      </c>
      <c r="BE15" s="32" t="str">
        <f t="shared" si="11"/>
        <v/>
      </c>
      <c r="BF15" s="32" t="str">
        <f t="shared" si="20"/>
        <v/>
      </c>
      <c r="BG15" s="17" t="str">
        <f>IF(ISERROR(IF($B15="","",IF(BB15="","",IF(BC15="","",IF(foktomen!$Q$9="","",BB15/(foktomen!$Q$9*7)))))),0,IF($B15="","",IF(BB15="","",IF(BC15="","",IF(foktomen!$Q$9="","",BB15/(foktomen!$Q$9*7))))))</f>
        <v/>
      </c>
      <c r="BH15" s="107" t="str">
        <f>IF(ISERROR(IF($B15="","",IF(BB15="","",IF(BC15="","",IF(foktomen!$Q$9="","",BC15/BB15))))),0,IF($B15="","",IF(BB15="","",IF(BC15="","",IF(foktomen!$Q$9="","",BC15/BB15)))))</f>
        <v/>
      </c>
      <c r="BI15" s="8"/>
      <c r="BJ15" s="7"/>
      <c r="BK15" s="7"/>
      <c r="BL15" s="28">
        <f>IF(foktomen!$C$10="","",foktomen!$E$10)</f>
        <v>1</v>
      </c>
      <c r="BM15" s="32" t="str">
        <f t="shared" si="12"/>
        <v/>
      </c>
      <c r="BN15" s="32" t="str">
        <f t="shared" si="13"/>
        <v/>
      </c>
      <c r="BO15" s="17" t="str">
        <f>IF(ISERROR(IF($B15="","",IF(BJ15="","",IF(BK15="","",IF(foktomen!$Q$10="","",BJ15/(foktomen!$Q$10*7)))))),0,IF($B15="","",IF(BJ15="","",IF(BK15="","",IF(foktomen!$Q$10="","",BJ15/(foktomen!$Q$10*7))))))</f>
        <v/>
      </c>
      <c r="BP15" s="107" t="str">
        <f>IF(ISERROR(IF($B15="","",IF(BJ15="","",IF(BK15="","",IF(foktomen!$Q$10="","",BK15/BJ15))))),0,IF($B15="","",IF(BJ15="","",IF(BK15="","",IF(foktomen!$Q$10="","",BK15/BJ15)))))</f>
        <v/>
      </c>
      <c r="BQ15" s="8"/>
      <c r="BR15" s="7"/>
      <c r="BS15" s="7"/>
      <c r="BT15" s="28">
        <f>IF(foktomen!$C$11="","",foktomen!$E$11)</f>
        <v>1</v>
      </c>
      <c r="BU15" s="32" t="str">
        <f t="shared" si="21"/>
        <v/>
      </c>
      <c r="BV15" s="32" t="str">
        <f t="shared" si="22"/>
        <v/>
      </c>
      <c r="BW15" s="17" t="str">
        <f>IF(ISERROR(IF($B15="","",IF(BR15="","",IF(BS15="","",IF(foktomen!$Q$11="","",BR15/(foktomen!$Q$11*7)))))),0,IF($B15="","",IF(BR15="","",IF(BS15="","",IF(foktomen!$Q$11="","",BR15/(foktomen!$Q$11*7))))))</f>
        <v/>
      </c>
      <c r="BX15" s="107" t="str">
        <f>IF(ISERROR(IF($B15="","",IF(BR15="","",IF(BS15="","",IF(foktomen!$Q$11="","",BS15/BR15))))),0,IF($B15="","",IF(BR15="","",IF(BS15="","",IF(foktomen!$Q$11="","",BS15/BR15)))))</f>
        <v/>
      </c>
      <c r="BY15" s="8"/>
      <c r="BZ15" s="7"/>
      <c r="CA15" s="7"/>
      <c r="CB15" s="28">
        <f>IF(foktomen!$C$12="","",foktomen!$E$12)</f>
        <v>1</v>
      </c>
      <c r="CC15" s="32" t="str">
        <f t="shared" si="23"/>
        <v/>
      </c>
      <c r="CD15" s="32" t="str">
        <f t="shared" si="24"/>
        <v/>
      </c>
      <c r="CE15" s="17" t="str">
        <f>IF(ISERROR(IF($B15="","",IF(BZ15="","",IF(CA15="","",IF(foktomen!$Q$12="","",BZ15/(foktomen!$Q$12*7)))))),0,IF($B15="","",IF(BZ15="","",IF(CA15="","",IF(foktomen!$Q$12="","",BZ15/(foktomen!$Q$12*7))))))</f>
        <v/>
      </c>
      <c r="CF15" s="107" t="str">
        <f>IF(ISERROR(IF($B15="","",IF(BZ15="","",IF(CA15="","",IF(foktomen!$Q$12="","",CA15/BZ15))))),0,IF($B15="","",IF(BZ15="","",IF(CA15="","",IF(foktomen!$Q$12="","",CA15/BZ15)))))</f>
        <v/>
      </c>
      <c r="CG15" s="8"/>
      <c r="CH15" s="7"/>
      <c r="CI15" s="7"/>
      <c r="CJ15" s="28">
        <f>IF(foktomen!$C$13="","",foktomen!$E$13)</f>
        <v>1</v>
      </c>
      <c r="CK15" s="32" t="str">
        <f t="shared" si="25"/>
        <v/>
      </c>
      <c r="CL15" s="32" t="str">
        <f t="shared" si="26"/>
        <v/>
      </c>
      <c r="CM15" s="17" t="str">
        <f>IF(ISERROR(IF($B15="","",IF(CH15="","",IF(CI15="","",IF(foktomen!$Q$13="","",CH15/(foktomen!$Q$13*7)))))),0,IF($B15="","",IF(CH15="","",IF(CI15="","",IF(foktomen!$Q$13="","",CH15/(foktomen!$Q$13*7))))))</f>
        <v/>
      </c>
      <c r="CN15" s="107" t="str">
        <f>IF(ISERROR(IF($B15="","",IF(CH15="","",IF(CI15="","",IF(foktomen!$Q$13="","",CI15/CH15))))),0,IF($B15="","",IF(CH15="","",IF(CI15="","",IF(foktomen!$Q$13="","",CI15/CH15)))))</f>
        <v/>
      </c>
      <c r="CO15" s="8"/>
      <c r="CP15" s="7"/>
      <c r="CQ15" s="7"/>
      <c r="CR15" s="28">
        <f>IF(foktomen!$C$14="","",foktomen!$E$14)</f>
        <v>1</v>
      </c>
      <c r="CS15" s="32" t="str">
        <f t="shared" si="27"/>
        <v/>
      </c>
      <c r="CT15" s="32" t="str">
        <f t="shared" si="28"/>
        <v/>
      </c>
      <c r="CU15" s="17" t="str">
        <f>IF(ISERROR(IF($B15="","",IF(CP15="","",IF(CQ15="","",IF(foktomen!$Q$14="","",CP15/(foktomen!$Q$14*7)))))),0,IF($B15="","",IF(CP15="","",IF(CQ15="","",IF(foktomen!$Q$14="","",CP15/(foktomen!$Q$14*7))))))</f>
        <v/>
      </c>
      <c r="CV15" s="107" t="str">
        <f>IF(ISERROR(IF($B15="","",IF(CP15="","",IF(CQ15="","",IF(foktomen!$Q$14="","",CQ15/CP15))))),0,IF($B15="","",IF(CP15="","",IF(CQ15="","",IF(foktomen!$Q$14="","",CQ15/CP15)))))</f>
        <v/>
      </c>
      <c r="CW15" s="8"/>
      <c r="CX15" s="7"/>
      <c r="CY15" s="7"/>
      <c r="CZ15" s="28">
        <f>IF(foktomen!$C$15="","",foktomen!$E$15)</f>
        <v>1</v>
      </c>
      <c r="DA15" s="32" t="str">
        <f t="shared" si="29"/>
        <v/>
      </c>
      <c r="DB15" s="32" t="str">
        <f t="shared" si="30"/>
        <v/>
      </c>
      <c r="DC15" s="17" t="str">
        <f>IF(ISERROR(IF($B15="","",IF(CX15="","",IF(CY15="","",IF(foktomen!$Q$15="","",CX15/(foktomen!$Q$15*7)))))),0,IF($B15="","",IF(CX15="","",IF(CY15="","",IF(foktomen!$Q$15="","",CX15/(foktomen!$Q$15*7))))))</f>
        <v/>
      </c>
      <c r="DD15" s="107" t="str">
        <f>IF(ISERROR(IF($B15="","",IF(CX15="","",IF(CX15="","",IF(foktomen!$Q$15="","",CY15/CX15))))),0,IF($B15="","",IF(CX15="","",IF(CY15="","",IF(foktomen!$Q$15="","",CY15/CX15)))))</f>
        <v/>
      </c>
      <c r="DE15" s="8"/>
      <c r="DF15" s="7"/>
      <c r="DG15" s="7"/>
      <c r="DH15" s="28">
        <f>IF(foktomen!$C$16="","",foktomen!$E$16)</f>
        <v>1</v>
      </c>
      <c r="DI15" s="32" t="str">
        <f t="shared" si="31"/>
        <v/>
      </c>
      <c r="DJ15" s="32" t="str">
        <f t="shared" si="32"/>
        <v/>
      </c>
      <c r="DK15" s="17" t="str">
        <f>IF(ISERROR(IF($B15="","",IF(DF15="","",IF(DG15="","",IF(foktomen!$Q$16="","",DF15/(foktomen!$Q$16*7)))))),0,IF($B15="","",IF(DF15="","",IF(DG15="","",IF(foktomen!$Q$16="","",DF15/(foktomen!$Q$16*7))))))</f>
        <v/>
      </c>
      <c r="DL15" s="107" t="str">
        <f>IF(ISERROR(IF($B15="","",IF(DF15="","",IF(DF15="","",IF(foktomen!$Q$16="","",DG15/DF15))))),0,IF($B15="","",IF(DF15="","",IF(DG15="","",IF(foktomen!$Q$16="","",DG15/DF15)))))</f>
        <v/>
      </c>
      <c r="DM15" s="8"/>
      <c r="DN15" s="7"/>
      <c r="DO15" s="7"/>
      <c r="DP15" s="28">
        <f>IF(foktomen!$C$17="","",foktomen!$E$17)</f>
        <v>1</v>
      </c>
      <c r="DQ15" s="32" t="str">
        <f t="shared" si="33"/>
        <v/>
      </c>
      <c r="DR15" s="32" t="str">
        <f t="shared" si="34"/>
        <v/>
      </c>
      <c r="DS15" s="17" t="str">
        <f>IF(ISERROR(IF($B15="","",IF(DN15="","",IF(DO15="","",IF(foktomen!$Q$17="","",DN15/(foktomen!$Q$17*7)))))),0,IF($B15="","",IF(DN15="","",IF(DO15="","",IF(foktomen!$Q$17="","",DN15/(foktomen!$Q$17*7))))))</f>
        <v/>
      </c>
      <c r="DT15" s="107" t="str">
        <f>IF(ISERROR(IF($B15="","",IF(DN15="","",IF(DN15="","",IF(foktomen!$Q$17="","",DO15/DN15))))),0,IF($B15="","",IF(DN15="","",IF(DO15="","",IF(foktomen!$Q$17="","",DO15/DN15)))))</f>
        <v/>
      </c>
      <c r="DU15" s="8"/>
      <c r="DV15" s="7"/>
      <c r="DW15" s="7"/>
      <c r="DX15" s="28">
        <f>IF(foktomen!$C$18="","",foktomen!$E$18)</f>
        <v>1</v>
      </c>
      <c r="DY15" s="32" t="str">
        <f t="shared" si="46"/>
        <v/>
      </c>
      <c r="DZ15" s="32" t="str">
        <f t="shared" si="35"/>
        <v/>
      </c>
      <c r="EA15" s="17" t="str">
        <f>IF(ISERROR(IF($B15="","",IF(DV15="","",IF(DW15="","",IF(foktomen!$Q$18="","",DV15/(foktomen!$Q$18*7)))))),0,IF($B15="","",IF(DV15="","",IF(DW15="","",IF(foktomen!$Q$18="","",DV15/(foktomen!$Q$18*7))))))</f>
        <v/>
      </c>
      <c r="EB15" s="107" t="str">
        <f>IF(ISERROR(IF($B15="","",IF(DV15="","",IF(DV15="","",IF(foktomen!$Q$18="","",DW15/DV15))))),0,IF($B15="","",IF(DV15="","",IF(DW15="","",IF(foktomen!$Q$18="","",DW15/DV15)))))</f>
        <v/>
      </c>
      <c r="EC15" s="8"/>
      <c r="ED15" s="7"/>
      <c r="EE15" s="7"/>
      <c r="EF15" s="28">
        <f>IF(foktomen!$C$19="","",foktomen!$E$19)</f>
        <v>1</v>
      </c>
      <c r="EG15" s="32" t="str">
        <f t="shared" si="36"/>
        <v/>
      </c>
      <c r="EH15" s="32" t="str">
        <f t="shared" si="37"/>
        <v/>
      </c>
      <c r="EI15" s="17" t="str">
        <f>IF(ISERROR(IF($B15="","",IF(ED15="","",IF(EE15="","",IF(foktomen!$Q$19="","",ED15/(foktomen!$Q$19*7)))))),0,IF($B15="","",IF(ED15="","",IF(EE15="","",IF(foktomen!$Q$19="","",ED15/(foktomen!$Q$19*7))))))</f>
        <v/>
      </c>
      <c r="EJ15" s="107" t="str">
        <f>IF(ISERROR(IF($B15="","",IF(ED15="","",IF(EE15="","",IF(foktomen!$Q$19="","",EE15/ED15))))),0,IF($B15="","",IF(ED15="","",IF(EE15="","",IF(foktomen!$Q$19="","",EE15/ED15)))))</f>
        <v/>
      </c>
      <c r="EK15" s="8"/>
      <c r="EL15" s="7"/>
      <c r="EM15" s="7"/>
      <c r="EN15" s="28">
        <f>IF(foktomen!$C$20="","",foktomen!$E$20)</f>
        <v>1</v>
      </c>
      <c r="EO15" s="32" t="str">
        <f t="shared" si="38"/>
        <v/>
      </c>
      <c r="EP15" s="32" t="str">
        <f t="shared" si="39"/>
        <v/>
      </c>
      <c r="EQ15" s="17" t="str">
        <f>IF(ISERROR(IF($B15="","",IF(EL15="","",IF(EM15="","",IF(foktomen!$Q$20="","",EL15/(foktomen!$Q$20*7)))))),0,IF($B15="","",IF(EL15="","",IF(EM15="","",IF(foktomen!$Q$20="","",EL15/(foktomen!$Q$20*7))))))</f>
        <v/>
      </c>
      <c r="ER15" s="107" t="str">
        <f>IF(ISERROR(IF($B15="","",IF(EL15="","",IF(EM15="","",IF(foktomen!$Q$20="","",EM15/EL15))))),0,IF($B15="","",IF(EL15="","",IF(EM15="","",IF(foktomen!$Q$20="","",EM15/EL15)))))</f>
        <v/>
      </c>
      <c r="ES15" s="8"/>
      <c r="ET15" s="7"/>
      <c r="EU15" s="7"/>
      <c r="EV15" s="28">
        <f>IF(foktomen!$C$21="","",foktomen!$E$21)</f>
        <v>1</v>
      </c>
      <c r="EW15" s="32" t="str">
        <f t="shared" si="40"/>
        <v/>
      </c>
      <c r="EX15" s="32" t="str">
        <f t="shared" si="41"/>
        <v/>
      </c>
      <c r="EY15" s="17" t="str">
        <f>IF(ISERROR(IF($B15="","",IF(ET15="","",IF(EU15="","",IF(foktomen!$Q$21="","",ET15/(foktomen!$Q$21*7)))))),0,IF($B15="","",IF(ET15="","",IF(EU15="","",IF(foktomen!$Q$21="","",ET15/(foktomen!$Q$21*7))))))</f>
        <v/>
      </c>
      <c r="EZ15" s="107" t="str">
        <f>IF(ISERROR(IF($B15="","",IF(ET15="","",IF(ET15="","",IF(foktomen!$Q$21="","",EU15/ET15))))),0,IF($B15="","",IF(ET15="","",IF(EU15="","",IF(foktomen!$Q$21="","",EU15/ET15)))))</f>
        <v/>
      </c>
      <c r="FA15" s="8"/>
      <c r="FB15" s="7"/>
      <c r="FC15" s="7"/>
      <c r="FD15" s="28" t="str">
        <f>IF(foktomen!$C$22="","",foktomen!$E$22)</f>
        <v/>
      </c>
      <c r="FE15" s="32" t="str">
        <f t="shared" si="42"/>
        <v/>
      </c>
      <c r="FF15" s="32" t="str">
        <f t="shared" si="43"/>
        <v/>
      </c>
      <c r="FG15" s="17" t="str">
        <f>IF(ISERROR(IF($B15="","",IF(FB15="","",IF(FC15="","",IF(foktomen!$Q$22="","",FB15/(foktomen!$Q$22*7)))))),0,IF($B15="","",IF(FB15="","",IF(FC15="","",IF(foktomen!$Q$22="","",FB15/(foktomen!$Q$22*7))))))</f>
        <v/>
      </c>
      <c r="FH15" s="107" t="str">
        <f>IF(ISERROR(IF($B15="","",IF(FB15="","",IF(FB15="","",IF(foktomen!$Q$22="","",FC15/FB15))))),0,IF($B15="","",IF(FB15="","",IF(FC15="","",IF(foktomen!$Q$22="","",FC15/FB15)))))</f>
        <v/>
      </c>
      <c r="FI15" s="8"/>
      <c r="FJ15" s="7"/>
      <c r="FK15" s="7"/>
      <c r="FL15" s="28" t="str">
        <f>IF(foktomen!$C$23="","",foktomen!$E$23)</f>
        <v/>
      </c>
      <c r="FM15" s="32" t="str">
        <f t="shared" si="44"/>
        <v/>
      </c>
      <c r="FN15" s="32" t="str">
        <f t="shared" si="45"/>
        <v/>
      </c>
      <c r="FO15" s="17" t="str">
        <f>IF(ISERROR(IF($B15="","",IF(FJ15="","",IF(FK15="","",IF(foktomen!$Q$23="","",FJ15/(foktomen!$Q$23*7)))))),0,IF($B15="","",IF(FJ15="","",IF(FK15="","",IF(foktomen!$Q$23="","",FJ15/(foktomen!$Q$23*7))))))</f>
        <v/>
      </c>
      <c r="FP15" s="107" t="str">
        <f>IF(ISERROR(IF($B15="","",IF(FJ15="","",IF(FJ15="","",IF(foktomen!$Q$23="","",FK15/FJ15))))),0,IF($B15="","",IF(FJ15="","",IF(FK15="","",IF(foktomen!$Q$23="","",FK15/FJ15)))))</f>
        <v/>
      </c>
      <c r="FQ15" s="8"/>
      <c r="FR15" s="72"/>
      <c r="FS15" s="72"/>
      <c r="FT15" s="72"/>
      <c r="FU15" s="72"/>
      <c r="FV15" s="72"/>
      <c r="FW15" s="72"/>
      <c r="FX15" s="72"/>
    </row>
    <row r="16" spans="1:180" ht="18" customHeight="1" x14ac:dyDescent="0.25">
      <c r="B16" s="127"/>
      <c r="C16" s="62"/>
      <c r="D16" s="62" t="str">
        <f t="shared" si="0"/>
        <v/>
      </c>
      <c r="E16" s="62" t="str">
        <f t="shared" si="1"/>
        <v/>
      </c>
      <c r="F16" s="63">
        <f t="shared" si="14"/>
        <v>0</v>
      </c>
      <c r="G16" s="62" t="str">
        <f>IF(ISERROR(IF(B16="","",IF(#REF!=0,"",#REF!))),0,IF(B16="","",(IF(D16="","",IF(#REF!=0,"",#REF!)))))</f>
        <v/>
      </c>
      <c r="H16" s="20" t="str">
        <f t="shared" si="15"/>
        <v/>
      </c>
      <c r="I16" s="71" t="str">
        <f t="shared" si="2"/>
        <v/>
      </c>
      <c r="J16" s="29"/>
      <c r="K16" s="201"/>
      <c r="L16" s="201"/>
      <c r="M16" s="28">
        <f>IF(foktomen!$C$4="","",foktomen!$E$4)</f>
        <v>1</v>
      </c>
      <c r="N16" s="32" t="str">
        <f t="shared" si="3"/>
        <v/>
      </c>
      <c r="O16" s="32" t="str">
        <f t="shared" si="4"/>
        <v/>
      </c>
      <c r="P16" s="17" t="str">
        <f>IF(ISERROR(IF($B16="","",IF(K16="","",IF(L16="","",IF(foktomen!$Q$4="","",K16/(foktomen!$Q$4*7)))))),0,IF($B16="","",IF(K16="","",IF(L16="","",IF(foktomen!$Q$4="","",K16/(foktomen!$Q$4*7))))))</f>
        <v/>
      </c>
      <c r="Q16" s="107" t="str">
        <f>IF(ISERROR(IF($B16="","",IF(K16="","",IF(L16="","",IF(foktomen!$Q$4="","",L16/K16))))),0,IF($B16="","",IF(K16="","",IF(L16="","",IF(foktomen!$Q$4="","",L16/K16)))))</f>
        <v/>
      </c>
      <c r="R16" s="8"/>
      <c r="S16" s="7"/>
      <c r="T16" s="7"/>
      <c r="U16" s="28">
        <f>IF(foktomen!$C$5="","",foktomen!$E$5)</f>
        <v>1</v>
      </c>
      <c r="V16" s="32" t="str">
        <f t="shared" si="5"/>
        <v/>
      </c>
      <c r="W16" s="32" t="str">
        <f t="shared" si="6"/>
        <v/>
      </c>
      <c r="X16" s="17" t="str">
        <f>IF(ISERROR(IF($B16="","",IF(S16="","",IF(T16="","",IF(foktomen!$Q$5="","",S16/(foktomen!$Q$5*7)))))),0,IF($B16="","",IF(S16="","",IF(T16="","",IF(foktomen!$Q$5="","",S16/(foktomen!$Q$5*7))))))</f>
        <v/>
      </c>
      <c r="Y16" s="107" t="str">
        <f>IF(ISERROR(IF($B16="","",IF(S16="","",IF(T16="","",IF(foktomen!$Q$5="","",T16/S16))))),0,IF($B16="","",IF(S16="","",IF(T16="","",IF(foktomen!$Q$5="","",T16/S16)))))</f>
        <v/>
      </c>
      <c r="Z16" s="8"/>
      <c r="AA16" s="7"/>
      <c r="AB16" s="7"/>
      <c r="AC16" s="28">
        <f>IF(foktomen!$C$6="","",foktomen!$E$6)</f>
        <v>1</v>
      </c>
      <c r="AD16" s="32" t="str">
        <f t="shared" si="16"/>
        <v/>
      </c>
      <c r="AE16" s="32" t="str">
        <f t="shared" si="17"/>
        <v/>
      </c>
      <c r="AF16" s="17" t="str">
        <f>IF(ISERROR(IF($B16="","",IF(AA16="","",IF(AB16="","",IF(foktomen!$Q$6="","",AA16/(foktomen!$Q$6*7)))))),0,IF($B16="","",IF(AA16="","",IF(AB16="","",IF(foktomen!$Q$6="","",AA16/(foktomen!$Q$6*7))))))</f>
        <v/>
      </c>
      <c r="AG16" s="107" t="str">
        <f>IF(ISERROR(IF($B16="","",IF(AA16="","",IF(AB16="","",IF(foktomen!$Q$6="","",AB16/AA16))))),0,IF($B16="","",IF(AA16="","",IF(AB16="","",IF(foktomen!$Q$6="","",AB16/AA16)))))</f>
        <v/>
      </c>
      <c r="AH16" s="8"/>
      <c r="AI16" s="7"/>
      <c r="AJ16" s="7"/>
      <c r="AK16" s="28">
        <f>IF(foktomen!$C$7="","",foktomen!$E$7)</f>
        <v>1</v>
      </c>
      <c r="AL16" s="32" t="str">
        <f t="shared" si="18"/>
        <v/>
      </c>
      <c r="AM16" s="32" t="str">
        <f t="shared" si="19"/>
        <v/>
      </c>
      <c r="AN16" s="17" t="str">
        <f>IF(ISERROR(IF($B16="","",IF(AI16="","",IF(AJ16="","",IF(foktomen!$Q$7="","",AI16/(foktomen!$Q$7*7)))))),0,IF($B16="","",IF(AI16="","",IF(AJ16="","",IF(foktomen!$Q$7="","",AI16/(foktomen!$Q$7*7))))))</f>
        <v/>
      </c>
      <c r="AO16" s="107" t="str">
        <f>IF(ISERROR(IF($B16="","",IF(AI16="","",IF(AJ16="","",IF(foktomen!$Q$7="","",AJ16/AI16))))),0,IF($B16="","",IF(AI16="","",IF(AJ16="","",IF(foktomen!$Q$7="","",AJ16/AI16)))))</f>
        <v/>
      </c>
      <c r="AP16" s="8"/>
      <c r="AQ16" s="7"/>
      <c r="AR16" s="7"/>
      <c r="AS16" s="28">
        <f>IF(foktomen!$C$8="","",foktomen!$E$8)</f>
        <v>1</v>
      </c>
      <c r="AT16" s="32" t="str">
        <f t="shared" si="7"/>
        <v/>
      </c>
      <c r="AU16" s="32" t="str">
        <f t="shared" si="8"/>
        <v/>
      </c>
      <c r="AV16" s="28">
        <f>IF(foktomen!$C$8="","",foktomen!$E$8)</f>
        <v>1</v>
      </c>
      <c r="AW16" s="32" t="str">
        <f t="shared" si="9"/>
        <v/>
      </c>
      <c r="AX16" s="32" t="str">
        <f t="shared" si="10"/>
        <v/>
      </c>
      <c r="AY16" s="17" t="str">
        <f>IF(ISERROR(IF($B16="","",IF(AQ16="","",IF(AR16="","",IF(foktomen!$Q$8="","",AQ16/(foktomen!$Q$8*7)))))),0,IF($B16="","",IF(AQ16="","",IF(AR16="","",IF(foktomen!$Q$8="","",AQ16/(foktomen!$Q$8*7))))))</f>
        <v/>
      </c>
      <c r="AZ16" s="107" t="str">
        <f>IF(ISERROR(IF($B16="","",IF(AQ16="","",IF(AR16="","",IF(foktomen!$Q$8="","",AR16/AQ16))))),0,IF($B16="","",IF(AQ16="","",IF(AR16="","",IF(foktomen!$Q$8="","",AR16/AQ16)))))</f>
        <v/>
      </c>
      <c r="BA16" s="8"/>
      <c r="BB16" s="7"/>
      <c r="BC16" s="7"/>
      <c r="BD16" s="28">
        <f>IF(foktomen!$C$9="","",foktomen!$E$9)</f>
        <v>1</v>
      </c>
      <c r="BE16" s="32" t="str">
        <f t="shared" si="11"/>
        <v/>
      </c>
      <c r="BF16" s="32" t="str">
        <f t="shared" si="20"/>
        <v/>
      </c>
      <c r="BG16" s="17" t="str">
        <f>IF(ISERROR(IF($B16="","",IF(BB16="","",IF(BC16="","",IF(foktomen!$Q$9="","",BB16/(foktomen!$Q$9*7)))))),0,IF($B16="","",IF(BB16="","",IF(BC16="","",IF(foktomen!$Q$9="","",BB16/(foktomen!$Q$9*7))))))</f>
        <v/>
      </c>
      <c r="BH16" s="107" t="str">
        <f>IF(ISERROR(IF($B16="","",IF(BB16="","",IF(BC16="","",IF(foktomen!$Q$9="","",BC16/BB16))))),0,IF($B16="","",IF(BB16="","",IF(BC16="","",IF(foktomen!$Q$9="","",BC16/BB16)))))</f>
        <v/>
      </c>
      <c r="BI16" s="8"/>
      <c r="BJ16" s="7"/>
      <c r="BK16" s="7"/>
      <c r="BL16" s="28">
        <f>IF(foktomen!$C$10="","",foktomen!$E$10)</f>
        <v>1</v>
      </c>
      <c r="BM16" s="32" t="str">
        <f t="shared" si="12"/>
        <v/>
      </c>
      <c r="BN16" s="32" t="str">
        <f t="shared" si="13"/>
        <v/>
      </c>
      <c r="BO16" s="17" t="str">
        <f>IF(ISERROR(IF($B16="","",IF(BJ16="","",IF(BK16="","",IF(foktomen!$Q$10="","",BJ16/(foktomen!$Q$10*7)))))),0,IF($B16="","",IF(BJ16="","",IF(BK16="","",IF(foktomen!$Q$10="","",BJ16/(foktomen!$Q$10*7))))))</f>
        <v/>
      </c>
      <c r="BP16" s="107" t="str">
        <f>IF(ISERROR(IF($B16="","",IF(BJ16="","",IF(BK16="","",IF(foktomen!$Q$10="","",BK16/BJ16))))),0,IF($B16="","",IF(BJ16="","",IF(BK16="","",IF(foktomen!$Q$10="","",BK16/BJ16)))))</f>
        <v/>
      </c>
      <c r="BQ16" s="8"/>
      <c r="BR16" s="7"/>
      <c r="BS16" s="7"/>
      <c r="BT16" s="28">
        <f>IF(foktomen!$C$11="","",foktomen!$E$11)</f>
        <v>1</v>
      </c>
      <c r="BU16" s="32" t="str">
        <f t="shared" si="21"/>
        <v/>
      </c>
      <c r="BV16" s="32" t="str">
        <f t="shared" si="22"/>
        <v/>
      </c>
      <c r="BW16" s="17" t="str">
        <f>IF(ISERROR(IF($B16="","",IF(BR16="","",IF(BS16="","",IF(foktomen!$Q$11="","",BR16/(foktomen!$Q$11*7)))))),0,IF($B16="","",IF(BR16="","",IF(BS16="","",IF(foktomen!$Q$11="","",BR16/(foktomen!$Q$11*7))))))</f>
        <v/>
      </c>
      <c r="BX16" s="107" t="str">
        <f>IF(ISERROR(IF($B16="","",IF(BR16="","",IF(BS16="","",IF(foktomen!$Q$11="","",BS16/BR16))))),0,IF($B16="","",IF(BR16="","",IF(BS16="","",IF(foktomen!$Q$11="","",BS16/BR16)))))</f>
        <v/>
      </c>
      <c r="BY16" s="8"/>
      <c r="BZ16" s="7"/>
      <c r="CA16" s="7"/>
      <c r="CB16" s="28">
        <f>IF(foktomen!$C$12="","",foktomen!$E$12)</f>
        <v>1</v>
      </c>
      <c r="CC16" s="32" t="str">
        <f t="shared" si="23"/>
        <v/>
      </c>
      <c r="CD16" s="32" t="str">
        <f t="shared" si="24"/>
        <v/>
      </c>
      <c r="CE16" s="17" t="str">
        <f>IF(ISERROR(IF($B16="","",IF(BZ16="","",IF(CA16="","",IF(foktomen!$Q$12="","",BZ16/(foktomen!$Q$12*7)))))),0,IF($B16="","",IF(BZ16="","",IF(CA16="","",IF(foktomen!$Q$12="","",BZ16/(foktomen!$Q$12*7))))))</f>
        <v/>
      </c>
      <c r="CF16" s="107" t="str">
        <f>IF(ISERROR(IF($B16="","",IF(BZ16="","",IF(CA16="","",IF(foktomen!$Q$12="","",CA16/BZ16))))),0,IF($B16="","",IF(BZ16="","",IF(CA16="","",IF(foktomen!$Q$12="","",CA16/BZ16)))))</f>
        <v/>
      </c>
      <c r="CG16" s="8"/>
      <c r="CH16" s="7"/>
      <c r="CI16" s="7"/>
      <c r="CJ16" s="28">
        <f>IF(foktomen!$C$13="","",foktomen!$E$13)</f>
        <v>1</v>
      </c>
      <c r="CK16" s="32" t="str">
        <f t="shared" si="25"/>
        <v/>
      </c>
      <c r="CL16" s="32" t="str">
        <f t="shared" si="26"/>
        <v/>
      </c>
      <c r="CM16" s="17" t="str">
        <f>IF(ISERROR(IF($B16="","",IF(CH16="","",IF(CI16="","",IF(foktomen!$Q$13="","",CH16/(foktomen!$Q$13*7)))))),0,IF($B16="","",IF(CH16="","",IF(CI16="","",IF(foktomen!$Q$13="","",CH16/(foktomen!$Q$13*7))))))</f>
        <v/>
      </c>
      <c r="CN16" s="107" t="str">
        <f>IF(ISERROR(IF($B16="","",IF(CH16="","",IF(CI16="","",IF(foktomen!$Q$13="","",CI16/CH16))))),0,IF($B16="","",IF(CH16="","",IF(CI16="","",IF(foktomen!$Q$13="","",CI16/CH16)))))</f>
        <v/>
      </c>
      <c r="CO16" s="8"/>
      <c r="CP16" s="7"/>
      <c r="CQ16" s="7"/>
      <c r="CR16" s="28">
        <f>IF(foktomen!$C$14="","",foktomen!$E$14)</f>
        <v>1</v>
      </c>
      <c r="CS16" s="32" t="str">
        <f t="shared" si="27"/>
        <v/>
      </c>
      <c r="CT16" s="32" t="str">
        <f t="shared" si="28"/>
        <v/>
      </c>
      <c r="CU16" s="17" t="str">
        <f>IF(ISERROR(IF($B16="","",IF(CP16="","",IF(CQ16="","",IF(foktomen!$Q$14="","",CP16/(foktomen!$Q$14*7)))))),0,IF($B16="","",IF(CP16="","",IF(CQ16="","",IF(foktomen!$Q$14="","",CP16/(foktomen!$Q$14*7))))))</f>
        <v/>
      </c>
      <c r="CV16" s="107" t="str">
        <f>IF(ISERROR(IF($B16="","",IF(CP16="","",IF(CQ16="","",IF(foktomen!$Q$14="","",CQ16/CP16))))),0,IF($B16="","",IF(CP16="","",IF(CQ16="","",IF(foktomen!$Q$14="","",CQ16/CP16)))))</f>
        <v/>
      </c>
      <c r="CW16" s="8"/>
      <c r="CX16" s="7"/>
      <c r="CY16" s="7"/>
      <c r="CZ16" s="28">
        <f>IF(foktomen!$C$15="","",foktomen!$E$15)</f>
        <v>1</v>
      </c>
      <c r="DA16" s="32" t="str">
        <f t="shared" si="29"/>
        <v/>
      </c>
      <c r="DB16" s="32" t="str">
        <f t="shared" si="30"/>
        <v/>
      </c>
      <c r="DC16" s="17" t="str">
        <f>IF(ISERROR(IF($B16="","",IF(CX16="","",IF(CY16="","",IF(foktomen!$Q$15="","",CX16/(foktomen!$Q$15*7)))))),0,IF($B16="","",IF(CX16="","",IF(CY16="","",IF(foktomen!$Q$15="","",CX16/(foktomen!$Q$15*7))))))</f>
        <v/>
      </c>
      <c r="DD16" s="107" t="str">
        <f>IF(ISERROR(IF($B16="","",IF(CX16="","",IF(CX16="","",IF(foktomen!$Q$15="","",CY16/CX16))))),0,IF($B16="","",IF(CX16="","",IF(CY16="","",IF(foktomen!$Q$15="","",CY16/CX16)))))</f>
        <v/>
      </c>
      <c r="DE16" s="8"/>
      <c r="DF16" s="7"/>
      <c r="DG16" s="7"/>
      <c r="DH16" s="28">
        <f>IF(foktomen!$C$16="","",foktomen!$E$16)</f>
        <v>1</v>
      </c>
      <c r="DI16" s="32" t="str">
        <f t="shared" si="31"/>
        <v/>
      </c>
      <c r="DJ16" s="32" t="str">
        <f t="shared" si="32"/>
        <v/>
      </c>
      <c r="DK16" s="17" t="str">
        <f>IF(ISERROR(IF($B16="","",IF(DF16="","",IF(DG16="","",IF(foktomen!$Q$16="","",DF16/(foktomen!$Q$16*7)))))),0,IF($B16="","",IF(DF16="","",IF(DG16="","",IF(foktomen!$Q$16="","",DF16/(foktomen!$Q$16*7))))))</f>
        <v/>
      </c>
      <c r="DL16" s="107" t="str">
        <f>IF(ISERROR(IF($B16="","",IF(DF16="","",IF(DF16="","",IF(foktomen!$Q$16="","",DG16/DF16))))),0,IF($B16="","",IF(DF16="","",IF(DG16="","",IF(foktomen!$Q$16="","",DG16/DF16)))))</f>
        <v/>
      </c>
      <c r="DM16" s="8"/>
      <c r="DN16" s="7"/>
      <c r="DO16" s="7"/>
      <c r="DP16" s="28">
        <f>IF(foktomen!$C$17="","",foktomen!$E$17)</f>
        <v>1</v>
      </c>
      <c r="DQ16" s="32" t="str">
        <f t="shared" si="33"/>
        <v/>
      </c>
      <c r="DR16" s="32" t="str">
        <f t="shared" si="34"/>
        <v/>
      </c>
      <c r="DS16" s="17" t="str">
        <f>IF(ISERROR(IF($B16="","",IF(DN16="","",IF(DO16="","",IF(foktomen!$Q$17="","",DN16/(foktomen!$Q$17*7)))))),0,IF($B16="","",IF(DN16="","",IF(DO16="","",IF(foktomen!$Q$17="","",DN16/(foktomen!$Q$17*7))))))</f>
        <v/>
      </c>
      <c r="DT16" s="107" t="str">
        <f>IF(ISERROR(IF($B16="","",IF(DN16="","",IF(DN16="","",IF(foktomen!$Q$17="","",DO16/DN16))))),0,IF($B16="","",IF(DN16="","",IF(DO16="","",IF(foktomen!$Q$17="","",DO16/DN16)))))</f>
        <v/>
      </c>
      <c r="DU16" s="8"/>
      <c r="DV16" s="7"/>
      <c r="DW16" s="7"/>
      <c r="DX16" s="28">
        <f>IF(foktomen!$C$18="","",foktomen!$E$18)</f>
        <v>1</v>
      </c>
      <c r="DY16" s="32" t="str">
        <f t="shared" si="46"/>
        <v/>
      </c>
      <c r="DZ16" s="32" t="str">
        <f t="shared" si="35"/>
        <v/>
      </c>
      <c r="EA16" s="17" t="str">
        <f>IF(ISERROR(IF($B16="","",IF(DV16="","",IF(DW16="","",IF(foktomen!$Q$18="","",DV16/(foktomen!$Q$18*7)))))),0,IF($B16="","",IF(DV16="","",IF(DW16="","",IF(foktomen!$Q$18="","",DV16/(foktomen!$Q$18*7))))))</f>
        <v/>
      </c>
      <c r="EB16" s="107" t="str">
        <f>IF(ISERROR(IF($B16="","",IF(DV16="","",IF(DV16="","",IF(foktomen!$Q$18="","",DW16/DV16))))),0,IF($B16="","",IF(DV16="","",IF(DW16="","",IF(foktomen!$Q$18="","",DW16/DV16)))))</f>
        <v/>
      </c>
      <c r="EC16" s="8"/>
      <c r="ED16" s="7"/>
      <c r="EE16" s="7"/>
      <c r="EF16" s="28">
        <f>IF(foktomen!$C$19="","",foktomen!$E$19)</f>
        <v>1</v>
      </c>
      <c r="EG16" s="32" t="str">
        <f t="shared" si="36"/>
        <v/>
      </c>
      <c r="EH16" s="32" t="str">
        <f t="shared" si="37"/>
        <v/>
      </c>
      <c r="EI16" s="17" t="str">
        <f>IF(ISERROR(IF($B16="","",IF(ED16="","",IF(EE16="","",IF(foktomen!$Q$19="","",ED16/(foktomen!$Q$19*7)))))),0,IF($B16="","",IF(ED16="","",IF(EE16="","",IF(foktomen!$Q$19="","",ED16/(foktomen!$Q$19*7))))))</f>
        <v/>
      </c>
      <c r="EJ16" s="107" t="str">
        <f>IF(ISERROR(IF($B16="","",IF(ED16="","",IF(EE16="","",IF(foktomen!$Q$19="","",EE16/ED16))))),0,IF($B16="","",IF(ED16="","",IF(EE16="","",IF(foktomen!$Q$19="","",EE16/ED16)))))</f>
        <v/>
      </c>
      <c r="EK16" s="8"/>
      <c r="EL16" s="7"/>
      <c r="EM16" s="7"/>
      <c r="EN16" s="28">
        <f>IF(foktomen!$C$20="","",foktomen!$E$20)</f>
        <v>1</v>
      </c>
      <c r="EO16" s="32" t="str">
        <f t="shared" si="38"/>
        <v/>
      </c>
      <c r="EP16" s="32" t="str">
        <f t="shared" si="39"/>
        <v/>
      </c>
      <c r="EQ16" s="17" t="str">
        <f>IF(ISERROR(IF($B16="","",IF(EL16="","",IF(EM16="","",IF(foktomen!$Q$20="","",EL16/(foktomen!$Q$20*7)))))),0,IF($B16="","",IF(EL16="","",IF(EM16="","",IF(foktomen!$Q$20="","",EL16/(foktomen!$Q$20*7))))))</f>
        <v/>
      </c>
      <c r="ER16" s="107" t="str">
        <f>IF(ISERROR(IF($B16="","",IF(EL16="","",IF(EM16="","",IF(foktomen!$Q$20="","",EM16/EL16))))),0,IF($B16="","",IF(EL16="","",IF(EM16="","",IF(foktomen!$Q$20="","",EM16/EL16)))))</f>
        <v/>
      </c>
      <c r="ES16" s="8"/>
      <c r="ET16" s="7"/>
      <c r="EU16" s="7"/>
      <c r="EV16" s="28">
        <f>IF(foktomen!$C$21="","",foktomen!$E$21)</f>
        <v>1</v>
      </c>
      <c r="EW16" s="32" t="str">
        <f t="shared" si="40"/>
        <v/>
      </c>
      <c r="EX16" s="32" t="str">
        <f t="shared" si="41"/>
        <v/>
      </c>
      <c r="EY16" s="17" t="str">
        <f>IF(ISERROR(IF($B16="","",IF(ET16="","",IF(EU16="","",IF(foktomen!$Q$21="","",ET16/(foktomen!$Q$21*7)))))),0,IF($B16="","",IF(ET16="","",IF(EU16="","",IF(foktomen!$Q$21="","",ET16/(foktomen!$Q$21*7))))))</f>
        <v/>
      </c>
      <c r="EZ16" s="107" t="str">
        <f>IF(ISERROR(IF($B16="","",IF(ET16="","",IF(ET16="","",IF(foktomen!$Q$21="","",EU16/ET16))))),0,IF($B16="","",IF(ET16="","",IF(EU16="","",IF(foktomen!$Q$21="","",EU16/ET16)))))</f>
        <v/>
      </c>
      <c r="FA16" s="8"/>
      <c r="FB16" s="7"/>
      <c r="FC16" s="7"/>
      <c r="FD16" s="28" t="str">
        <f>IF(foktomen!$C$22="","",foktomen!$E$22)</f>
        <v/>
      </c>
      <c r="FE16" s="32" t="str">
        <f t="shared" si="42"/>
        <v/>
      </c>
      <c r="FF16" s="32" t="str">
        <f t="shared" si="43"/>
        <v/>
      </c>
      <c r="FG16" s="17" t="str">
        <f>IF(ISERROR(IF($B16="","",IF(FB16="","",IF(FC16="","",IF(foktomen!$Q$22="","",FB16/(foktomen!$Q$22*7)))))),0,IF($B16="","",IF(FB16="","",IF(FC16="","",IF(foktomen!$Q$22="","",FB16/(foktomen!$Q$22*7))))))</f>
        <v/>
      </c>
      <c r="FH16" s="107" t="str">
        <f>IF(ISERROR(IF($B16="","",IF(FB16="","",IF(FB16="","",IF(foktomen!$Q$22="","",FC16/FB16))))),0,IF($B16="","",IF(FB16="","",IF(FC16="","",IF(foktomen!$Q$22="","",FC16/FB16)))))</f>
        <v/>
      </c>
      <c r="FI16" s="8"/>
      <c r="FJ16" s="7"/>
      <c r="FK16" s="7"/>
      <c r="FL16" s="28" t="str">
        <f>IF(foktomen!$C$23="","",foktomen!$E$23)</f>
        <v/>
      </c>
      <c r="FM16" s="32" t="str">
        <f t="shared" si="44"/>
        <v/>
      </c>
      <c r="FN16" s="32" t="str">
        <f t="shared" si="45"/>
        <v/>
      </c>
      <c r="FO16" s="17" t="str">
        <f>IF(ISERROR(IF($B16="","",IF(FJ16="","",IF(FK16="","",IF(foktomen!$Q$23="","",FJ16/(foktomen!$Q$23*7)))))),0,IF($B16="","",IF(FJ16="","",IF(FK16="","",IF(foktomen!$Q$23="","",FJ16/(foktomen!$Q$23*7))))))</f>
        <v/>
      </c>
      <c r="FP16" s="107" t="str">
        <f>IF(ISERROR(IF($B16="","",IF(FJ16="","",IF(FJ16="","",IF(foktomen!$Q$23="","",FK16/FJ16))))),0,IF($B16="","",IF(FJ16="","",IF(FK16="","",IF(foktomen!$Q$23="","",FK16/FJ16)))))</f>
        <v/>
      </c>
      <c r="FQ16" s="8"/>
      <c r="FR16" s="72"/>
      <c r="FS16" s="72"/>
      <c r="FT16" s="72"/>
      <c r="FU16" s="72"/>
      <c r="FV16" s="72"/>
      <c r="FW16" s="72"/>
      <c r="FX16" s="72"/>
    </row>
    <row r="17" spans="2:180" ht="18" customHeight="1" x14ac:dyDescent="0.25">
      <c r="B17" s="127"/>
      <c r="C17" s="62"/>
      <c r="D17" s="62" t="str">
        <f t="shared" si="0"/>
        <v/>
      </c>
      <c r="E17" s="62" t="str">
        <f t="shared" si="1"/>
        <v/>
      </c>
      <c r="F17" s="63">
        <f t="shared" si="14"/>
        <v>0</v>
      </c>
      <c r="G17" s="62" t="str">
        <f>IF(ISERROR(IF(B17="","",IF(#REF!=0,"",#REF!))),0,IF(B17="","",(IF(D17="","",IF(#REF!=0,"",#REF!)))))</f>
        <v/>
      </c>
      <c r="H17" s="20" t="str">
        <f t="shared" si="15"/>
        <v/>
      </c>
      <c r="I17" s="71" t="str">
        <f t="shared" si="2"/>
        <v/>
      </c>
      <c r="J17" s="29"/>
      <c r="K17" s="201"/>
      <c r="L17" s="138"/>
      <c r="M17" s="28">
        <f>IF(foktomen!$C$4="","",foktomen!$E$4)</f>
        <v>1</v>
      </c>
      <c r="N17" s="32" t="str">
        <f t="shared" si="3"/>
        <v/>
      </c>
      <c r="O17" s="32" t="str">
        <f t="shared" si="4"/>
        <v/>
      </c>
      <c r="P17" s="17" t="str">
        <f>IF(ISERROR(IF($B17="","",IF(K17="","",IF(L17="","",IF(foktomen!$Q$4="","",K17/(foktomen!$Q$4*7)))))),0,IF($B17="","",IF(K17="","",IF(L17="","",IF(foktomen!$Q$4="","",K17/(foktomen!$Q$4*7))))))</f>
        <v/>
      </c>
      <c r="Q17" s="107" t="str">
        <f>IF(ISERROR(IF($B17="","",IF(K17="","",IF(L17="","",IF(foktomen!$Q$4="","",L17/K17))))),0,IF($B17="","",IF(K17="","",IF(L17="","",IF(foktomen!$Q$4="","",L17/K17)))))</f>
        <v/>
      </c>
      <c r="R17" s="8"/>
      <c r="S17" s="7"/>
      <c r="T17" s="7"/>
      <c r="U17" s="28">
        <f>IF(foktomen!$C$5="","",foktomen!$E$5)</f>
        <v>1</v>
      </c>
      <c r="V17" s="32" t="str">
        <f t="shared" si="5"/>
        <v/>
      </c>
      <c r="W17" s="32" t="str">
        <f t="shared" si="6"/>
        <v/>
      </c>
      <c r="X17" s="17" t="str">
        <f>IF(ISERROR(IF($B17="","",IF(S17="","",IF(T17="","",IF(foktomen!$Q$5="","",S17/(foktomen!$Q$5*7)))))),0,IF($B17="","",IF(S17="","",IF(T17="","",IF(foktomen!$Q$5="","",S17/(foktomen!$Q$5*7))))))</f>
        <v/>
      </c>
      <c r="Y17" s="107" t="str">
        <f>IF(ISERROR(IF($B17="","",IF(S17="","",IF(T17="","",IF(foktomen!$Q$5="","",T17/S17))))),0,IF($B17="","",IF(S17="","",IF(T17="","",IF(foktomen!$Q$5="","",T17/S17)))))</f>
        <v/>
      </c>
      <c r="Z17" s="8"/>
      <c r="AA17" s="7"/>
      <c r="AB17" s="7"/>
      <c r="AC17" s="28">
        <f>IF(foktomen!$C$6="","",foktomen!$E$6)</f>
        <v>1</v>
      </c>
      <c r="AD17" s="32" t="str">
        <f t="shared" si="16"/>
        <v/>
      </c>
      <c r="AE17" s="32" t="str">
        <f t="shared" si="17"/>
        <v/>
      </c>
      <c r="AF17" s="17" t="str">
        <f>IF(ISERROR(IF($B17="","",IF(AA17="","",IF(AB17="","",IF(foktomen!$Q$6="","",AA17/(foktomen!$Q$6*7)))))),0,IF($B17="","",IF(AA17="","",IF(AB17="","",IF(foktomen!$Q$6="","",AA17/(foktomen!$Q$6*7))))))</f>
        <v/>
      </c>
      <c r="AG17" s="107" t="str">
        <f>IF(ISERROR(IF($B17="","",IF(AA17="","",IF(AB17="","",IF(foktomen!$Q$6="","",AB17/AA17))))),0,IF($B17="","",IF(AA17="","",IF(AB17="","",IF(foktomen!$Q$6="","",AB17/AA17)))))</f>
        <v/>
      </c>
      <c r="AH17" s="8"/>
      <c r="AI17" s="7"/>
      <c r="AJ17" s="7"/>
      <c r="AK17" s="28">
        <f>IF(foktomen!$C$7="","",foktomen!$E$7)</f>
        <v>1</v>
      </c>
      <c r="AL17" s="32" t="str">
        <f t="shared" si="18"/>
        <v/>
      </c>
      <c r="AM17" s="32" t="str">
        <f t="shared" si="19"/>
        <v/>
      </c>
      <c r="AN17" s="17" t="str">
        <f>IF(ISERROR(IF($B17="","",IF(AI17="","",IF(AJ17="","",IF(foktomen!$Q$7="","",AI17/(foktomen!$Q$7*7)))))),0,IF($B17="","",IF(AI17="","",IF(AJ17="","",IF(foktomen!$Q$7="","",AI17/(foktomen!$Q$7*7))))))</f>
        <v/>
      </c>
      <c r="AO17" s="107" t="str">
        <f>IF(ISERROR(IF($B17="","",IF(AI17="","",IF(AJ17="","",IF(foktomen!$Q$7="","",AJ17/AI17))))),0,IF($B17="","",IF(AI17="","",IF(AJ17="","",IF(foktomen!$Q$7="","",AJ17/AI17)))))</f>
        <v/>
      </c>
      <c r="AP17" s="8"/>
      <c r="AQ17" s="7"/>
      <c r="AR17" s="7"/>
      <c r="AS17" s="28">
        <f>IF(foktomen!$C$8="","",foktomen!$E$8)</f>
        <v>1</v>
      </c>
      <c r="AT17" s="32" t="str">
        <f t="shared" si="7"/>
        <v/>
      </c>
      <c r="AU17" s="32" t="str">
        <f t="shared" si="8"/>
        <v/>
      </c>
      <c r="AV17" s="28">
        <f>IF(foktomen!$C$8="","",foktomen!$E$8)</f>
        <v>1</v>
      </c>
      <c r="AW17" s="32" t="str">
        <f t="shared" si="9"/>
        <v/>
      </c>
      <c r="AX17" s="32" t="str">
        <f t="shared" si="10"/>
        <v/>
      </c>
      <c r="AY17" s="17" t="str">
        <f>IF(ISERROR(IF($B17="","",IF(AQ17="","",IF(AR17="","",IF(foktomen!$Q$8="","",AQ17/(foktomen!$Q$8*7)))))),0,IF($B17="","",IF(AQ17="","",IF(AR17="","",IF(foktomen!$Q$8="","",AQ17/(foktomen!$Q$8*7))))))</f>
        <v/>
      </c>
      <c r="AZ17" s="107" t="str">
        <f>IF(ISERROR(IF($B17="","",IF(AQ17="","",IF(AR17="","",IF(foktomen!$Q$8="","",AR17/AQ17))))),0,IF($B17="","",IF(AQ17="","",IF(AR17="","",IF(foktomen!$Q$8="","",AR17/AQ17)))))</f>
        <v/>
      </c>
      <c r="BA17" s="8"/>
      <c r="BB17" s="7"/>
      <c r="BC17" s="7"/>
      <c r="BD17" s="28">
        <f>IF(foktomen!$C$9="","",foktomen!$E$9)</f>
        <v>1</v>
      </c>
      <c r="BE17" s="32" t="str">
        <f t="shared" si="11"/>
        <v/>
      </c>
      <c r="BF17" s="32" t="str">
        <f t="shared" si="20"/>
        <v/>
      </c>
      <c r="BG17" s="17" t="str">
        <f>IF(ISERROR(IF($B17="","",IF(BB17="","",IF(BC17="","",IF(foktomen!$Q$9="","",BB17/(foktomen!$Q$9*7)))))),0,IF($B17="","",IF(BB17="","",IF(BC17="","",IF(foktomen!$Q$9="","",BB17/(foktomen!$Q$9*7))))))</f>
        <v/>
      </c>
      <c r="BH17" s="107" t="str">
        <f>IF(ISERROR(IF($B17="","",IF(BB17="","",IF(BC17="","",IF(foktomen!$Q$9="","",BC17/BB17))))),0,IF($B17="","",IF(BB17="","",IF(BC17="","",IF(foktomen!$Q$9="","",BC17/BB17)))))</f>
        <v/>
      </c>
      <c r="BI17" s="8"/>
      <c r="BJ17" s="7"/>
      <c r="BK17" s="7"/>
      <c r="BL17" s="28">
        <f>IF(foktomen!$C$10="","",foktomen!$E$10)</f>
        <v>1</v>
      </c>
      <c r="BM17" s="32" t="str">
        <f t="shared" si="12"/>
        <v/>
      </c>
      <c r="BN17" s="32" t="str">
        <f t="shared" si="13"/>
        <v/>
      </c>
      <c r="BO17" s="17" t="str">
        <f>IF(ISERROR(IF($B17="","",IF(BJ17="","",IF(BK17="","",IF(foktomen!$Q$10="","",BJ17/(foktomen!$Q$10*7)))))),0,IF($B17="","",IF(BJ17="","",IF(BK17="","",IF(foktomen!$Q$10="","",BJ17/(foktomen!$Q$10*7))))))</f>
        <v/>
      </c>
      <c r="BP17" s="107" t="str">
        <f>IF(ISERROR(IF($B17="","",IF(BJ17="","",IF(BK17="","",IF(foktomen!$Q$10="","",BK17/BJ17))))),0,IF($B17="","",IF(BJ17="","",IF(BK17="","",IF(foktomen!$Q$10="","",BK17/BJ17)))))</f>
        <v/>
      </c>
      <c r="BQ17" s="8"/>
      <c r="BR17" s="7"/>
      <c r="BS17" s="7"/>
      <c r="BT17" s="28">
        <f>IF(foktomen!$C$11="","",foktomen!$E$11)</f>
        <v>1</v>
      </c>
      <c r="BU17" s="32" t="str">
        <f t="shared" si="21"/>
        <v/>
      </c>
      <c r="BV17" s="32" t="str">
        <f t="shared" si="22"/>
        <v/>
      </c>
      <c r="BW17" s="17" t="str">
        <f>IF(ISERROR(IF($B17="","",IF(BR17="","",IF(BS17="","",IF(foktomen!$Q$11="","",BR17/(foktomen!$Q$11*7)))))),0,IF($B17="","",IF(BR17="","",IF(BS17="","",IF(foktomen!$Q$11="","",BR17/(foktomen!$Q$11*7))))))</f>
        <v/>
      </c>
      <c r="BX17" s="107" t="str">
        <f>IF(ISERROR(IF($B17="","",IF(BR17="","",IF(BS17="","",IF(foktomen!$Q$11="","",BS17/BR17))))),0,IF($B17="","",IF(BR17="","",IF(BS17="","",IF(foktomen!$Q$11="","",BS17/BR17)))))</f>
        <v/>
      </c>
      <c r="BY17" s="8"/>
      <c r="BZ17" s="7"/>
      <c r="CA17" s="7"/>
      <c r="CB17" s="28">
        <f>IF(foktomen!$C$12="","",foktomen!$E$12)</f>
        <v>1</v>
      </c>
      <c r="CC17" s="32" t="str">
        <f t="shared" si="23"/>
        <v/>
      </c>
      <c r="CD17" s="32" t="str">
        <f t="shared" si="24"/>
        <v/>
      </c>
      <c r="CE17" s="17" t="str">
        <f>IF(ISERROR(IF($B17="","",IF(BZ17="","",IF(CA17="","",IF(foktomen!$Q$12="","",BZ17/(foktomen!$Q$12*7)))))),0,IF($B17="","",IF(BZ17="","",IF(CA17="","",IF(foktomen!$Q$12="","",BZ17/(foktomen!$Q$12*7))))))</f>
        <v/>
      </c>
      <c r="CF17" s="107" t="str">
        <f>IF(ISERROR(IF($B17="","",IF(BZ17="","",IF(CA17="","",IF(foktomen!$Q$12="","",CA17/BZ17))))),0,IF($B17="","",IF(BZ17="","",IF(CA17="","",IF(foktomen!$Q$12="","",CA17/BZ17)))))</f>
        <v/>
      </c>
      <c r="CG17" s="8"/>
      <c r="CH17" s="7"/>
      <c r="CI17" s="7"/>
      <c r="CJ17" s="28">
        <f>IF(foktomen!$C$13="","",foktomen!$E$13)</f>
        <v>1</v>
      </c>
      <c r="CK17" s="32" t="str">
        <f t="shared" si="25"/>
        <v/>
      </c>
      <c r="CL17" s="32" t="str">
        <f t="shared" si="26"/>
        <v/>
      </c>
      <c r="CM17" s="17" t="str">
        <f>IF(ISERROR(IF($B17="","",IF(CH17="","",IF(CI17="","",IF(foktomen!$Q$13="","",CH17/(foktomen!$Q$13*7)))))),0,IF($B17="","",IF(CH17="","",IF(CI17="","",IF(foktomen!$Q$13="","",CH17/(foktomen!$Q$13*7))))))</f>
        <v/>
      </c>
      <c r="CN17" s="107" t="str">
        <f>IF(ISERROR(IF($B17="","",IF(CH17="","",IF(CI17="","",IF(foktomen!$Q$13="","",CI17/CH17))))),0,IF($B17="","",IF(CH17="","",IF(CI17="","",IF(foktomen!$Q$13="","",CI17/CH17)))))</f>
        <v/>
      </c>
      <c r="CO17" s="8"/>
      <c r="CP17" s="7"/>
      <c r="CQ17" s="7"/>
      <c r="CR17" s="28">
        <f>IF(foktomen!$C$14="","",foktomen!$E$14)</f>
        <v>1</v>
      </c>
      <c r="CS17" s="32" t="str">
        <f t="shared" si="27"/>
        <v/>
      </c>
      <c r="CT17" s="32" t="str">
        <f t="shared" si="28"/>
        <v/>
      </c>
      <c r="CU17" s="17" t="str">
        <f>IF(ISERROR(IF($B17="","",IF(CP17="","",IF(CQ17="","",IF(foktomen!$Q$14="","",CP17/(foktomen!$Q$14*7)))))),0,IF($B17="","",IF(CP17="","",IF(CQ17="","",IF(foktomen!$Q$14="","",CP17/(foktomen!$Q$14*7))))))</f>
        <v/>
      </c>
      <c r="CV17" s="107" t="str">
        <f>IF(ISERROR(IF($B17="","",IF(CP17="","",IF(CQ17="","",IF(foktomen!$Q$14="","",CQ17/CP17))))),0,IF($B17="","",IF(CP17="","",IF(CQ17="","",IF(foktomen!$Q$14="","",CQ17/CP17)))))</f>
        <v/>
      </c>
      <c r="CW17" s="8"/>
      <c r="CX17" s="7"/>
      <c r="CY17" s="7"/>
      <c r="CZ17" s="28">
        <f>IF(foktomen!$C$15="","",foktomen!$E$15)</f>
        <v>1</v>
      </c>
      <c r="DA17" s="32" t="str">
        <f t="shared" si="29"/>
        <v/>
      </c>
      <c r="DB17" s="32" t="str">
        <f t="shared" si="30"/>
        <v/>
      </c>
      <c r="DC17" s="17" t="str">
        <f>IF(ISERROR(IF($B17="","",IF(CX17="","",IF(CY17="","",IF(foktomen!$Q$15="","",CX17/(foktomen!$Q$15*7)))))),0,IF($B17="","",IF(CX17="","",IF(CY17="","",IF(foktomen!$Q$15="","",CX17/(foktomen!$Q$15*7))))))</f>
        <v/>
      </c>
      <c r="DD17" s="107" t="str">
        <f>IF(ISERROR(IF($B17="","",IF(CX17="","",IF(CX17="","",IF(foktomen!$Q$15="","",CY17/CX17))))),0,IF($B17="","",IF(CX17="","",IF(CY17="","",IF(foktomen!$Q$15="","",CY17/CX17)))))</f>
        <v/>
      </c>
      <c r="DE17" s="8"/>
      <c r="DF17" s="7"/>
      <c r="DG17" s="7"/>
      <c r="DH17" s="28">
        <f>IF(foktomen!$C$16="","",foktomen!$E$16)</f>
        <v>1</v>
      </c>
      <c r="DI17" s="32" t="str">
        <f t="shared" si="31"/>
        <v/>
      </c>
      <c r="DJ17" s="32" t="str">
        <f t="shared" si="32"/>
        <v/>
      </c>
      <c r="DK17" s="17" t="str">
        <f>IF(ISERROR(IF($B17="","",IF(DF17="","",IF(DG17="","",IF(foktomen!$Q$16="","",DF17/(foktomen!$Q$16*7)))))),0,IF($B17="","",IF(DF17="","",IF(DG17="","",IF(foktomen!$Q$16="","",DF17/(foktomen!$Q$16*7))))))</f>
        <v/>
      </c>
      <c r="DL17" s="107" t="str">
        <f>IF(ISERROR(IF($B17="","",IF(DF17="","",IF(DF17="","",IF(foktomen!$Q$16="","",DG17/DF17))))),0,IF($B17="","",IF(DF17="","",IF(DG17="","",IF(foktomen!$Q$16="","",DG17/DF17)))))</f>
        <v/>
      </c>
      <c r="DM17" s="8"/>
      <c r="DN17" s="7"/>
      <c r="DO17" s="7"/>
      <c r="DP17" s="28">
        <f>IF(foktomen!$C$17="","",foktomen!$E$17)</f>
        <v>1</v>
      </c>
      <c r="DQ17" s="32" t="str">
        <f t="shared" si="33"/>
        <v/>
      </c>
      <c r="DR17" s="32" t="str">
        <f t="shared" si="34"/>
        <v/>
      </c>
      <c r="DS17" s="17" t="str">
        <f>IF(ISERROR(IF($B17="","",IF(DN17="","",IF(DO17="","",IF(foktomen!$Q$17="","",DN17/(foktomen!$Q$17*7)))))),0,IF($B17="","",IF(DN17="","",IF(DO17="","",IF(foktomen!$Q$17="","",DN17/(foktomen!$Q$17*7))))))</f>
        <v/>
      </c>
      <c r="DT17" s="107" t="str">
        <f>IF(ISERROR(IF($B17="","",IF(DN17="","",IF(DN17="","",IF(foktomen!$Q$17="","",DO17/DN17))))),0,IF($B17="","",IF(DN17="","",IF(DO17="","",IF(foktomen!$Q$17="","",DO17/DN17)))))</f>
        <v/>
      </c>
      <c r="DU17" s="8"/>
      <c r="DV17" s="7"/>
      <c r="DW17" s="7"/>
      <c r="DX17" s="28">
        <f>IF(foktomen!$C$18="","",foktomen!$E$18)</f>
        <v>1</v>
      </c>
      <c r="DY17" s="32" t="str">
        <f t="shared" si="46"/>
        <v/>
      </c>
      <c r="DZ17" s="32" t="str">
        <f t="shared" si="35"/>
        <v/>
      </c>
      <c r="EA17" s="17" t="str">
        <f>IF(ISERROR(IF($B17="","",IF(DV17="","",IF(DW17="","",IF(foktomen!$Q$18="","",DV17/(foktomen!$Q$18*7)))))),0,IF($B17="","",IF(DV17="","",IF(DW17="","",IF(foktomen!$Q$18="","",DV17/(foktomen!$Q$18*7))))))</f>
        <v/>
      </c>
      <c r="EB17" s="107" t="str">
        <f>IF(ISERROR(IF($B17="","",IF(DV17="","",IF(DV17="","",IF(foktomen!$Q$18="","",DW17/DV17))))),0,IF($B17="","",IF(DV17="","",IF(DW17="","",IF(foktomen!$Q$18="","",DW17/DV17)))))</f>
        <v/>
      </c>
      <c r="EC17" s="8"/>
      <c r="ED17" s="7"/>
      <c r="EE17" s="7"/>
      <c r="EF17" s="28">
        <f>IF(foktomen!$C$19="","",foktomen!$E$19)</f>
        <v>1</v>
      </c>
      <c r="EG17" s="32" t="str">
        <f t="shared" si="36"/>
        <v/>
      </c>
      <c r="EH17" s="32" t="str">
        <f t="shared" si="37"/>
        <v/>
      </c>
      <c r="EI17" s="17" t="str">
        <f>IF(ISERROR(IF($B17="","",IF(ED17="","",IF(EE17="","",IF(foktomen!$Q$19="","",ED17/(foktomen!$Q$19*7)))))),0,IF($B17="","",IF(ED17="","",IF(EE17="","",IF(foktomen!$Q$19="","",ED17/(foktomen!$Q$19*7))))))</f>
        <v/>
      </c>
      <c r="EJ17" s="107" t="str">
        <f>IF(ISERROR(IF($B17="","",IF(ED17="","",IF(EE17="","",IF(foktomen!$Q$19="","",EE17/ED17))))),0,IF($B17="","",IF(ED17="","",IF(EE17="","",IF(foktomen!$Q$19="","",EE17/ED17)))))</f>
        <v/>
      </c>
      <c r="EK17" s="8"/>
      <c r="EL17" s="7"/>
      <c r="EM17" s="7"/>
      <c r="EN17" s="28">
        <f>IF(foktomen!$C$20="","",foktomen!$E$20)</f>
        <v>1</v>
      </c>
      <c r="EO17" s="32" t="str">
        <f t="shared" si="38"/>
        <v/>
      </c>
      <c r="EP17" s="32" t="str">
        <f t="shared" si="39"/>
        <v/>
      </c>
      <c r="EQ17" s="17" t="str">
        <f>IF(ISERROR(IF($B17="","",IF(EL17="","",IF(EM17="","",IF(foktomen!$Q$20="","",EL17/(foktomen!$Q$20*7)))))),0,IF($B17="","",IF(EL17="","",IF(EM17="","",IF(foktomen!$Q$20="","",EL17/(foktomen!$Q$20*7))))))</f>
        <v/>
      </c>
      <c r="ER17" s="107" t="str">
        <f>IF(ISERROR(IF($B17="","",IF(EL17="","",IF(EM17="","",IF(foktomen!$Q$20="","",EM17/EL17))))),0,IF($B17="","",IF(EL17="","",IF(EM17="","",IF(foktomen!$Q$20="","",EM17/EL17)))))</f>
        <v/>
      </c>
      <c r="ES17" s="8"/>
      <c r="ET17" s="7"/>
      <c r="EU17" s="7"/>
      <c r="EV17" s="28">
        <f>IF(foktomen!$C$21="","",foktomen!$E$21)</f>
        <v>1</v>
      </c>
      <c r="EW17" s="32" t="str">
        <f t="shared" si="40"/>
        <v/>
      </c>
      <c r="EX17" s="32" t="str">
        <f t="shared" si="41"/>
        <v/>
      </c>
      <c r="EY17" s="17" t="str">
        <f>IF(ISERROR(IF($B17="","",IF(ET17="","",IF(EU17="","",IF(foktomen!$Q$21="","",ET17/(foktomen!$Q$21*7)))))),0,IF($B17="","",IF(ET17="","",IF(EU17="","",IF(foktomen!$Q$21="","",ET17/(foktomen!$Q$21*7))))))</f>
        <v/>
      </c>
      <c r="EZ17" s="107" t="str">
        <f>IF(ISERROR(IF($B17="","",IF(ET17="","",IF(ET17="","",IF(foktomen!$Q$21="","",EU17/ET17))))),0,IF($B17="","",IF(ET17="","",IF(EU17="","",IF(foktomen!$Q$21="","",EU17/ET17)))))</f>
        <v/>
      </c>
      <c r="FA17" s="8"/>
      <c r="FB17" s="7"/>
      <c r="FC17" s="7"/>
      <c r="FD17" s="28" t="str">
        <f>IF(foktomen!$C$22="","",foktomen!$E$22)</f>
        <v/>
      </c>
      <c r="FE17" s="32" t="str">
        <f t="shared" si="42"/>
        <v/>
      </c>
      <c r="FF17" s="32" t="str">
        <f t="shared" si="43"/>
        <v/>
      </c>
      <c r="FG17" s="17" t="str">
        <f>IF(ISERROR(IF($B17="","",IF(FB17="","",IF(FC17="","",IF(foktomen!$Q$22="","",FB17/(foktomen!$Q$22*7)))))),0,IF($B17="","",IF(FB17="","",IF(FC17="","",IF(foktomen!$Q$22="","",FB17/(foktomen!$Q$22*7))))))</f>
        <v/>
      </c>
      <c r="FH17" s="107" t="str">
        <f>IF(ISERROR(IF($B17="","",IF(FB17="","",IF(FB17="","",IF(foktomen!$Q$22="","",FC17/FB17))))),0,IF($B17="","",IF(FB17="","",IF(FC17="","",IF(foktomen!$Q$22="","",FC17/FB17)))))</f>
        <v/>
      </c>
      <c r="FI17" s="8"/>
      <c r="FJ17" s="7"/>
      <c r="FK17" s="7"/>
      <c r="FL17" s="28" t="str">
        <f>IF(foktomen!$C$23="","",foktomen!$E$23)</f>
        <v/>
      </c>
      <c r="FM17" s="32" t="str">
        <f t="shared" si="44"/>
        <v/>
      </c>
      <c r="FN17" s="32" t="str">
        <f t="shared" si="45"/>
        <v/>
      </c>
      <c r="FO17" s="17" t="str">
        <f>IF(ISERROR(IF($B17="","",IF(FJ17="","",IF(FK17="","",IF(foktomen!$Q$23="","",FJ17/(foktomen!$Q$23*7)))))),0,IF($B17="","",IF(FJ17="","",IF(FK17="","",IF(foktomen!$Q$23="","",FJ17/(foktomen!$Q$23*7))))))</f>
        <v/>
      </c>
      <c r="FP17" s="107" t="str">
        <f>IF(ISERROR(IF($B17="","",IF(FJ17="","",IF(FJ17="","",IF(foktomen!$Q$23="","",FK17/FJ17))))),0,IF($B17="","",IF(FJ17="","",IF(FK17="","",IF(foktomen!$Q$23="","",FK17/FJ17)))))</f>
        <v/>
      </c>
      <c r="FQ17" s="8"/>
      <c r="FR17" s="72"/>
      <c r="FS17" s="72"/>
      <c r="FT17" s="72"/>
      <c r="FU17" s="72"/>
      <c r="FV17" s="72"/>
      <c r="FW17" s="72"/>
      <c r="FX17" s="72"/>
    </row>
    <row r="18" spans="2:180" ht="18" customHeight="1" x14ac:dyDescent="0.25">
      <c r="B18" s="127"/>
      <c r="C18" s="27"/>
      <c r="D18" s="27" t="str">
        <f t="shared" si="0"/>
        <v/>
      </c>
      <c r="E18" s="27" t="str">
        <f t="shared" si="1"/>
        <v/>
      </c>
      <c r="F18" s="63">
        <f t="shared" si="14"/>
        <v>0</v>
      </c>
      <c r="G18" s="27" t="str">
        <f>IF(ISERROR(IF(B18="","",IF(#REF!=0,"",#REF!))),0,IF(B18="","",(IF(D18="","",IF(#REF!=0,"",#REF!)))))</f>
        <v/>
      </c>
      <c r="H18" s="20" t="str">
        <f t="shared" si="15"/>
        <v/>
      </c>
      <c r="I18" s="105" t="str">
        <f t="shared" si="2"/>
        <v/>
      </c>
      <c r="J18" s="29"/>
      <c r="K18" s="138"/>
      <c r="L18" s="138"/>
      <c r="M18" s="28">
        <f>IF(foktomen!$C$4="","",foktomen!$E$4)</f>
        <v>1</v>
      </c>
      <c r="N18" s="32" t="str">
        <f t="shared" si="3"/>
        <v/>
      </c>
      <c r="O18" s="32" t="str">
        <f t="shared" si="4"/>
        <v/>
      </c>
      <c r="P18" s="17" t="str">
        <f>IF(ISERROR(IF($B18="","",IF(K18="","",IF(L18="","",IF(foktomen!$Q$4="","",K18/(foktomen!$Q$4*7)))))),0,IF($B18="","",IF(K18="","",IF(L18="","",IF(foktomen!$Q$4="","",K18/(foktomen!$Q$4*7))))))</f>
        <v/>
      </c>
      <c r="Q18" s="107" t="str">
        <f>IF(ISERROR(IF($B18="","",IF(K18="","",IF(L18="","",IF(foktomen!$Q$4="","",L18/K18))))),0,IF($B18="","",IF(K18="","",IF(L18="","",IF(foktomen!$Q$4="","",L18/K18)))))</f>
        <v/>
      </c>
      <c r="R18" s="8"/>
      <c r="S18" s="7"/>
      <c r="T18" s="7"/>
      <c r="U18" s="28">
        <f>IF(foktomen!$C$5="","",foktomen!$E$5)</f>
        <v>1</v>
      </c>
      <c r="V18" s="32" t="str">
        <f t="shared" si="5"/>
        <v/>
      </c>
      <c r="W18" s="32" t="str">
        <f t="shared" si="6"/>
        <v/>
      </c>
      <c r="X18" s="17" t="str">
        <f>IF(ISERROR(IF($B18="","",IF(S18="","",IF(T18="","",IF(foktomen!$Q$5="","",S18/(foktomen!$Q$5*7)))))),0,IF($B18="","",IF(S18="","",IF(T18="","",IF(foktomen!$Q$5="","",S18/(foktomen!$Q$5*7))))))</f>
        <v/>
      </c>
      <c r="Y18" s="107" t="str">
        <f>IF(ISERROR(IF($B18="","",IF(S18="","",IF(T18="","",IF(foktomen!$Q$5="","",T18/S18))))),0,IF($B18="","",IF(S18="","",IF(T18="","",IF(foktomen!$Q$5="","",T18/S18)))))</f>
        <v/>
      </c>
      <c r="Z18" s="8"/>
      <c r="AA18" s="7"/>
      <c r="AB18" s="7"/>
      <c r="AC18" s="28">
        <f>IF(foktomen!$C$6="","",foktomen!$E$6)</f>
        <v>1</v>
      </c>
      <c r="AD18" s="32" t="str">
        <f t="shared" si="16"/>
        <v/>
      </c>
      <c r="AE18" s="32" t="str">
        <f>IF($B18="","",IF(AC18=(2),AG18,""))</f>
        <v/>
      </c>
      <c r="AF18" s="17" t="str">
        <f>IF(ISERROR(IF($B18="","",IF(AA18="","",IF(AB18="","",IF(foktomen!$Q$6="","",AA18/(foktomen!$Q$6*7)))))),0,IF($B18="","",IF(AA18="","",IF(AB18="","",IF(foktomen!$Q$6="","",AA18/(foktomen!$Q$6*7))))))</f>
        <v/>
      </c>
      <c r="AG18" s="107" t="str">
        <f>IF(ISERROR(IF($B18="","",IF(AA18="","",IF(AB18="","",IF(foktomen!$Q$6="","",AB18/AA18))))),0,IF($B18="","",IF(AA18="","",IF(AB18="","",IF(foktomen!$Q$6="","",AB18/AA18)))))</f>
        <v/>
      </c>
      <c r="AH18" s="8"/>
      <c r="AI18" s="7"/>
      <c r="AJ18" s="7"/>
      <c r="AK18" s="28">
        <f>IF(foktomen!$C$7="","",foktomen!$E$7)</f>
        <v>1</v>
      </c>
      <c r="AL18" s="32" t="str">
        <f t="shared" si="18"/>
        <v/>
      </c>
      <c r="AM18" s="32" t="str">
        <f t="shared" si="19"/>
        <v/>
      </c>
      <c r="AN18" s="17" t="str">
        <f>IF(ISERROR(IF($B18="","",IF(AI18="","",IF(AJ18="","",IF(foktomen!$Q$7="","",AI18/(foktomen!$Q$7*7)))))),0,IF($B18="","",IF(AI18="","",IF(AJ18="","",IF(foktomen!$Q$7="","",AI18/(foktomen!$Q$7*7))))))</f>
        <v/>
      </c>
      <c r="AO18" s="107" t="str">
        <f>IF(ISERROR(IF($B18="","",IF(AI18="","",IF(AJ18="","",IF(foktomen!$Q$7="","",AJ18/AI18))))),0,IF($B18="","",IF(AI18="","",IF(AJ18="","",IF(foktomen!$Q$7="","",AJ18/AI18)))))</f>
        <v/>
      </c>
      <c r="AP18" s="8"/>
      <c r="AQ18" s="7"/>
      <c r="AR18" s="7"/>
      <c r="AS18" s="28">
        <f>IF(foktomen!$C$8="","",foktomen!$E$8)</f>
        <v>1</v>
      </c>
      <c r="AT18" s="32" t="str">
        <f t="shared" si="7"/>
        <v/>
      </c>
      <c r="AU18" s="32" t="str">
        <f t="shared" si="8"/>
        <v/>
      </c>
      <c r="AV18" s="28">
        <f>IF(foktomen!$C$8="","",foktomen!$E$8)</f>
        <v>1</v>
      </c>
      <c r="AW18" s="32" t="str">
        <f t="shared" si="9"/>
        <v/>
      </c>
      <c r="AX18" s="32" t="str">
        <f t="shared" si="10"/>
        <v/>
      </c>
      <c r="AY18" s="17" t="str">
        <f>IF(ISERROR(IF($B18="","",IF(AQ18="","",IF(AR18="","",IF(foktomen!$Q$8="","",AQ18/(foktomen!$Q$8*7)))))),0,IF($B18="","",IF(AQ18="","",IF(AR18="","",IF(foktomen!$Q$8="","",AQ18/(foktomen!$Q$8*7))))))</f>
        <v/>
      </c>
      <c r="AZ18" s="107" t="str">
        <f>IF(ISERROR(IF($B18="","",IF(AQ18="","",IF(AR18="","",IF(foktomen!$Q$8="","",AR18/AQ18))))),0,IF($B18="","",IF(AQ18="","",IF(AR18="","",IF(foktomen!$Q$8="","",AR18/AQ18)))))</f>
        <v/>
      </c>
      <c r="BA18" s="8"/>
      <c r="BB18" s="7"/>
      <c r="BC18" s="7"/>
      <c r="BD18" s="28">
        <f>IF(foktomen!$C$9="","",foktomen!$E$9)</f>
        <v>1</v>
      </c>
      <c r="BE18" s="32" t="str">
        <f t="shared" si="11"/>
        <v/>
      </c>
      <c r="BF18" s="32" t="str">
        <f t="shared" si="20"/>
        <v/>
      </c>
      <c r="BG18" s="17" t="str">
        <f>IF(ISERROR(IF($B18="","",IF(BB18="","",IF(BC18="","",IF(foktomen!$Q$9="","",BB18/(foktomen!$Q$9*7)))))),0,IF($B18="","",IF(BB18="","",IF(BC18="","",IF(foktomen!$Q$9="","",BB18/(foktomen!$Q$9*7))))))</f>
        <v/>
      </c>
      <c r="BH18" s="107" t="str">
        <f>IF(ISERROR(IF($B18="","",IF(BB18="","",IF(BC18="","",IF(foktomen!$Q$9="","",BC18/BB18))))),0,IF($B18="","",IF(BB18="","",IF(BC18="","",IF(foktomen!$Q$9="","",BC18/BB18)))))</f>
        <v/>
      </c>
      <c r="BI18" s="8"/>
      <c r="BJ18" s="7"/>
      <c r="BK18" s="7"/>
      <c r="BL18" s="28">
        <f>IF(foktomen!$C$10="","",foktomen!$E$10)</f>
        <v>1</v>
      </c>
      <c r="BM18" s="32" t="str">
        <f t="shared" si="12"/>
        <v/>
      </c>
      <c r="BN18" s="32" t="str">
        <f t="shared" si="13"/>
        <v/>
      </c>
      <c r="BO18" s="17" t="str">
        <f>IF(ISERROR(IF($B18="","",IF(BJ18="","",IF(BK18="","",IF(foktomen!$Q$10="","",BJ18/(foktomen!$Q$10*7)))))),0,IF($B18="","",IF(BJ18="","",IF(BK18="","",IF(foktomen!$Q$10="","",BJ18/(foktomen!$Q$10*7))))))</f>
        <v/>
      </c>
      <c r="BP18" s="107" t="str">
        <f>IF(ISERROR(IF($B18="","",IF(BJ18="","",IF(BK18="","",IF(foktomen!$Q$10="","",BK18/BJ18))))),0,IF($B18="","",IF(BJ18="","",IF(BK18="","",IF(foktomen!$Q$10="","",BK18/BJ18)))))</f>
        <v/>
      </c>
      <c r="BQ18" s="8"/>
      <c r="BR18" s="7"/>
      <c r="BS18" s="7"/>
      <c r="BT18" s="28">
        <f>IF(foktomen!$C$11="","",foktomen!$E$11)</f>
        <v>1</v>
      </c>
      <c r="BU18" s="32" t="str">
        <f t="shared" si="21"/>
        <v/>
      </c>
      <c r="BV18" s="32" t="str">
        <f t="shared" si="22"/>
        <v/>
      </c>
      <c r="BW18" s="17" t="str">
        <f>IF(ISERROR(IF($B18="","",IF(BR18="","",IF(BS18="","",IF(foktomen!$Q$11="","",BR18/(foktomen!$Q$11*7)))))),0,IF($B18="","",IF(BR18="","",IF(BS18="","",IF(foktomen!$Q$11="","",BR18/(foktomen!$Q$11*7))))))</f>
        <v/>
      </c>
      <c r="BX18" s="107" t="str">
        <f>IF(ISERROR(IF($B18="","",IF(BR18="","",IF(BS18="","",IF(foktomen!$Q$11="","",BS18/BR18))))),0,IF($B18="","",IF(BR18="","",IF(BS18="","",IF(foktomen!$Q$11="","",BS18/BR18)))))</f>
        <v/>
      </c>
      <c r="BY18" s="8"/>
      <c r="BZ18" s="7"/>
      <c r="CA18" s="7"/>
      <c r="CB18" s="28">
        <f>IF(foktomen!$C$12="","",foktomen!$E$12)</f>
        <v>1</v>
      </c>
      <c r="CC18" s="32" t="str">
        <f t="shared" si="23"/>
        <v/>
      </c>
      <c r="CD18" s="32" t="str">
        <f t="shared" si="24"/>
        <v/>
      </c>
      <c r="CE18" s="17" t="str">
        <f>IF(ISERROR(IF($B18="","",IF(BZ18="","",IF(CA18="","",IF(foktomen!$Q$12="","",BZ18/(foktomen!$Q$12*7)))))),0,IF($B18="","",IF(BZ18="","",IF(CA18="","",IF(foktomen!$Q$12="","",BZ18/(foktomen!$Q$12*7))))))</f>
        <v/>
      </c>
      <c r="CF18" s="107" t="str">
        <f>IF(ISERROR(IF($B18="","",IF(BZ18="","",IF(CA18="","",IF(foktomen!$Q$12="","",CA18/BZ18))))),0,IF($B18="","",IF(BZ18="","",IF(CA18="","",IF(foktomen!$Q$12="","",CA18/BZ18)))))</f>
        <v/>
      </c>
      <c r="CG18" s="8"/>
      <c r="CH18" s="7"/>
      <c r="CI18" s="7"/>
      <c r="CJ18" s="28">
        <f>IF(foktomen!$C$13="","",foktomen!$E$13)</f>
        <v>1</v>
      </c>
      <c r="CK18" s="32" t="str">
        <f t="shared" si="25"/>
        <v/>
      </c>
      <c r="CL18" s="32" t="str">
        <f t="shared" si="26"/>
        <v/>
      </c>
      <c r="CM18" s="17" t="str">
        <f>IF(ISERROR(IF($B18="","",IF(CH18="","",IF(CI18="","",IF(foktomen!$Q$13="","",CH18/(foktomen!$Q$13*7)))))),0,IF($B18="","",IF(CH18="","",IF(CI18="","",IF(foktomen!$Q$13="","",CH18/(foktomen!$Q$13*7))))))</f>
        <v/>
      </c>
      <c r="CN18" s="107" t="str">
        <f>IF(ISERROR(IF($B18="","",IF(CH18="","",IF(CI18="","",IF(foktomen!$Q$13="","",CI18/CH18))))),0,IF($B18="","",IF(CH18="","",IF(CI18="","",IF(foktomen!$Q$13="","",CI18/CH18)))))</f>
        <v/>
      </c>
      <c r="CO18" s="8"/>
      <c r="CP18" s="7"/>
      <c r="CQ18" s="7"/>
      <c r="CR18" s="28">
        <f>IF(foktomen!$C$14="","",foktomen!$E$14)</f>
        <v>1</v>
      </c>
      <c r="CS18" s="32" t="str">
        <f t="shared" si="27"/>
        <v/>
      </c>
      <c r="CT18" s="32" t="str">
        <f t="shared" si="28"/>
        <v/>
      </c>
      <c r="CU18" s="17" t="str">
        <f>IF(ISERROR(IF($B18="","",IF(CP18="","",IF(CQ18="","",IF(foktomen!$Q$14="","",CP18/(foktomen!$Q$14*7)))))),0,IF($B18="","",IF(CP18="","",IF(CQ18="","",IF(foktomen!$Q$14="","",CP18/(foktomen!$Q$14*7))))))</f>
        <v/>
      </c>
      <c r="CV18" s="107" t="str">
        <f>IF(ISERROR(IF($B18="","",IF(CP18="","",IF(CQ18="","",IF(foktomen!$Q$14="","",CQ18/CP18))))),0,IF($B18="","",IF(CP18="","",IF(CQ18="","",IF(foktomen!$Q$14="","",CQ18/CP18)))))</f>
        <v/>
      </c>
      <c r="CW18" s="8"/>
      <c r="CX18" s="7"/>
      <c r="CY18" s="7"/>
      <c r="CZ18" s="28">
        <f>IF(foktomen!$C$15="","",foktomen!$E$15)</f>
        <v>1</v>
      </c>
      <c r="DA18" s="32" t="str">
        <f t="shared" si="29"/>
        <v/>
      </c>
      <c r="DB18" s="32" t="str">
        <f t="shared" si="30"/>
        <v/>
      </c>
      <c r="DC18" s="17" t="str">
        <f>IF(ISERROR(IF($B18="","",IF(CX18="","",IF(CY18="","",IF(foktomen!$Q$15="","",CX18/(foktomen!$Q$15*7)))))),0,IF($B18="","",IF(CX18="","",IF(CY18="","",IF(foktomen!$Q$15="","",CX18/(foktomen!$Q$15*7))))))</f>
        <v/>
      </c>
      <c r="DD18" s="107" t="str">
        <f>IF(ISERROR(IF($B18="","",IF(CX18="","",IF(CX18="","",IF(foktomen!$Q$15="","",CY18/CX18))))),0,IF($B18="","",IF(CX18="","",IF(CY18="","",IF(foktomen!$Q$15="","",CY18/CX18)))))</f>
        <v/>
      </c>
      <c r="DE18" s="8"/>
      <c r="DF18" s="7"/>
      <c r="DG18" s="7"/>
      <c r="DH18" s="28">
        <f>IF(foktomen!$C$16="","",foktomen!$E$16)</f>
        <v>1</v>
      </c>
      <c r="DI18" s="32" t="str">
        <f t="shared" si="31"/>
        <v/>
      </c>
      <c r="DJ18" s="32" t="str">
        <f t="shared" si="32"/>
        <v/>
      </c>
      <c r="DK18" s="17" t="str">
        <f>IF(ISERROR(IF($B18="","",IF(DF18="","",IF(DG18="","",IF(foktomen!$Q$16="","",DF18/(foktomen!$Q$16*7)))))),0,IF($B18="","",IF(DF18="","",IF(DG18="","",IF(foktomen!$Q$16="","",DF18/(foktomen!$Q$16*7))))))</f>
        <v/>
      </c>
      <c r="DL18" s="107" t="str">
        <f>IF(ISERROR(IF($B18="","",IF(DF18="","",IF(DF18="","",IF(foktomen!$Q$16="","",DG18/DF18))))),0,IF($B18="","",IF(DF18="","",IF(DG18="","",IF(foktomen!$Q$16="","",DG18/DF18)))))</f>
        <v/>
      </c>
      <c r="DM18" s="8"/>
      <c r="DN18" s="7"/>
      <c r="DO18" s="7"/>
      <c r="DP18" s="28">
        <f>IF(foktomen!$C$17="","",foktomen!$E$17)</f>
        <v>1</v>
      </c>
      <c r="DQ18" s="32" t="str">
        <f t="shared" si="33"/>
        <v/>
      </c>
      <c r="DR18" s="32" t="str">
        <f t="shared" si="34"/>
        <v/>
      </c>
      <c r="DS18" s="17" t="str">
        <f>IF(ISERROR(IF($B18="","",IF(DN18="","",IF(DO18="","",IF(foktomen!$Q$17="","",DN18/(foktomen!$Q$17*7)))))),0,IF($B18="","",IF(DN18="","",IF(DO18="","",IF(foktomen!$Q$17="","",DN18/(foktomen!$Q$17*7))))))</f>
        <v/>
      </c>
      <c r="DT18" s="107" t="str">
        <f>IF(ISERROR(IF($B18="","",IF(DN18="","",IF(DN18="","",IF(foktomen!$Q$17="","",DO18/DN18))))),0,IF($B18="","",IF(DN18="","",IF(DO18="","",IF(foktomen!$Q$17="","",DO18/DN18)))))</f>
        <v/>
      </c>
      <c r="DU18" s="8"/>
      <c r="DV18" s="7"/>
      <c r="DW18" s="7"/>
      <c r="DX18" s="28">
        <f>IF(foktomen!$C$18="","",foktomen!$E$18)</f>
        <v>1</v>
      </c>
      <c r="DY18" s="32" t="str">
        <f t="shared" si="46"/>
        <v/>
      </c>
      <c r="DZ18" s="32" t="str">
        <f t="shared" si="35"/>
        <v/>
      </c>
      <c r="EA18" s="17" t="str">
        <f>IF(ISERROR(IF($B18="","",IF(DV18="","",IF(DW18="","",IF(foktomen!$Q$18="","",DV18/(foktomen!$Q$18*7)))))),0,IF($B18="","",IF(DV18="","",IF(DW18="","",IF(foktomen!$Q$18="","",DV18/(foktomen!$Q$18*7))))))</f>
        <v/>
      </c>
      <c r="EB18" s="107" t="str">
        <f>IF(ISERROR(IF($B18="","",IF(DV18="","",IF(DV18="","",IF(foktomen!$Q$18="","",DW18/DV18))))),0,IF($B18="","",IF(DV18="","",IF(DW18="","",IF(foktomen!$Q$18="","",DW18/DV18)))))</f>
        <v/>
      </c>
      <c r="EC18" s="8"/>
      <c r="ED18" s="7"/>
      <c r="EE18" s="7"/>
      <c r="EF18" s="28">
        <f>IF(foktomen!$C$19="","",foktomen!$E$19)</f>
        <v>1</v>
      </c>
      <c r="EG18" s="32" t="str">
        <f t="shared" si="36"/>
        <v/>
      </c>
      <c r="EH18" s="32" t="str">
        <f t="shared" si="37"/>
        <v/>
      </c>
      <c r="EI18" s="17" t="str">
        <f>IF(ISERROR(IF($B18="","",IF(ED18="","",IF(EE18="","",IF(foktomen!$Q$19="","",ED18/(foktomen!$Q$19*7)))))),0,IF($B18="","",IF(ED18="","",IF(EE18="","",IF(foktomen!$Q$19="","",ED18/(foktomen!$Q$19*7))))))</f>
        <v/>
      </c>
      <c r="EJ18" s="107" t="str">
        <f>IF(ISERROR(IF($B18="","",IF(ED18="","",IF(EE18="","",IF(foktomen!$Q$19="","",EE18/ED18))))),0,IF($B18="","",IF(ED18="","",IF(EE18="","",IF(foktomen!$Q$19="","",EE18/ED18)))))</f>
        <v/>
      </c>
      <c r="EK18" s="8"/>
      <c r="EL18" s="7"/>
      <c r="EM18" s="7"/>
      <c r="EN18" s="28">
        <f>IF(foktomen!$C$20="","",foktomen!$E$20)</f>
        <v>1</v>
      </c>
      <c r="EO18" s="32" t="str">
        <f t="shared" si="38"/>
        <v/>
      </c>
      <c r="EP18" s="32" t="str">
        <f t="shared" si="39"/>
        <v/>
      </c>
      <c r="EQ18" s="17" t="str">
        <f>IF(ISERROR(IF($B18="","",IF(EL18="","",IF(EM18="","",IF(foktomen!$Q$20="","",EL18/(foktomen!$Q$20*7)))))),0,IF($B18="","",IF(EL18="","",IF(EM18="","",IF(foktomen!$Q$20="","",EL18/(foktomen!$Q$20*7))))))</f>
        <v/>
      </c>
      <c r="ER18" s="107" t="str">
        <f>IF(ISERROR(IF($B18="","",IF(EL18="","",IF(EM18="","",IF(foktomen!$Q$20="","",EM18/EL18))))),0,IF($B18="","",IF(EL18="","",IF(EM18="","",IF(foktomen!$Q$20="","",EM18/EL18)))))</f>
        <v/>
      </c>
      <c r="ES18" s="8"/>
      <c r="ET18" s="7"/>
      <c r="EU18" s="7"/>
      <c r="EV18" s="28">
        <f>IF(foktomen!$C$21="","",foktomen!$E$21)</f>
        <v>1</v>
      </c>
      <c r="EW18" s="32" t="str">
        <f t="shared" si="40"/>
        <v/>
      </c>
      <c r="EX18" s="32" t="str">
        <f t="shared" si="41"/>
        <v/>
      </c>
      <c r="EY18" s="17" t="str">
        <f>IF(ISERROR(IF($B18="","",IF(ET18="","",IF(EU18="","",IF(foktomen!$Q$21="","",ET18/(foktomen!$Q$21*7)))))),0,IF($B18="","",IF(ET18="","",IF(EU18="","",IF(foktomen!$Q$21="","",ET18/(foktomen!$Q$21*7))))))</f>
        <v/>
      </c>
      <c r="EZ18" s="107" t="str">
        <f>IF(ISERROR(IF($B18="","",IF(ET18="","",IF(ET18="","",IF(foktomen!$Q$21="","",EU18/ET18))))),0,IF($B18="","",IF(ET18="","",IF(EU18="","",IF(foktomen!$Q$21="","",EU18/ET18)))))</f>
        <v/>
      </c>
      <c r="FA18" s="8"/>
      <c r="FB18" s="7"/>
      <c r="FC18" s="7"/>
      <c r="FD18" s="28" t="str">
        <f>IF(foktomen!$C$22="","",foktomen!$E$22)</f>
        <v/>
      </c>
      <c r="FE18" s="32" t="str">
        <f t="shared" si="42"/>
        <v/>
      </c>
      <c r="FF18" s="32" t="str">
        <f t="shared" si="43"/>
        <v/>
      </c>
      <c r="FG18" s="17" t="str">
        <f>IF(ISERROR(IF($B18="","",IF(FB18="","",IF(FC18="","",IF(foktomen!$Q$22="","",FB18/(foktomen!$Q$22*7)))))),0,IF($B18="","",IF(FB18="","",IF(FC18="","",IF(foktomen!$Q$22="","",FB18/(foktomen!$Q$22*7))))))</f>
        <v/>
      </c>
      <c r="FH18" s="107" t="str">
        <f>IF(ISERROR(IF($B18="","",IF(FB18="","",IF(FB18="","",IF(foktomen!$Q$22="","",FC18/FB18))))),0,IF($B18="","",IF(FB18="","",IF(FC18="","",IF(foktomen!$Q$22="","",FC18/FB18)))))</f>
        <v/>
      </c>
      <c r="FI18" s="8"/>
      <c r="FJ18" s="7"/>
      <c r="FK18" s="7"/>
      <c r="FL18" s="28" t="str">
        <f>IF(foktomen!$C$23="","",foktomen!$E$23)</f>
        <v/>
      </c>
      <c r="FM18" s="32" t="str">
        <f t="shared" si="44"/>
        <v/>
      </c>
      <c r="FN18" s="32" t="str">
        <f t="shared" si="45"/>
        <v/>
      </c>
      <c r="FO18" s="17" t="str">
        <f>IF(ISERROR(IF($B18="","",IF(FJ18="","",IF(FK18="","",IF(foktomen!$Q$23="","",FJ18/(foktomen!$Q$23*7)))))),0,IF($B18="","",IF(FJ18="","",IF(FK18="","",IF(foktomen!$Q$23="","",FJ18/(foktomen!$Q$23*7))))))</f>
        <v/>
      </c>
      <c r="FP18" s="107" t="str">
        <f>IF(ISERROR(IF($B18="","",IF(FJ18="","",IF(FJ18="","",IF(foktomen!$Q$23="","",FK18/FJ18))))),0,IF($B18="","",IF(FJ18="","",IF(FK18="","",IF(foktomen!$Q$23="","",FK18/FJ18)))))</f>
        <v/>
      </c>
      <c r="FQ18" s="8"/>
      <c r="FR18" s="72"/>
      <c r="FS18" s="72"/>
      <c r="FT18" s="72"/>
      <c r="FU18" s="72"/>
      <c r="FV18" s="72"/>
      <c r="FW18" s="72"/>
      <c r="FX18" s="72"/>
    </row>
    <row r="19" spans="2:180" s="147" customFormat="1" ht="18" hidden="1" customHeight="1" x14ac:dyDescent="0.25">
      <c r="B19" s="160"/>
      <c r="C19" s="161"/>
      <c r="D19" s="161"/>
      <c r="E19" s="161"/>
      <c r="F19" s="162"/>
      <c r="G19" s="161"/>
      <c r="H19" s="266"/>
      <c r="I19" s="164"/>
      <c r="J19" s="164"/>
      <c r="K19" s="165"/>
      <c r="L19" s="165"/>
      <c r="M19" s="165"/>
      <c r="N19" s="146"/>
      <c r="O19" s="146"/>
      <c r="P19" s="145"/>
      <c r="Q19" s="143">
        <f>SUM(Q4:Q18)</f>
        <v>192.43333333333331</v>
      </c>
      <c r="R19" s="143"/>
      <c r="S19" s="165"/>
      <c r="T19" s="165"/>
      <c r="U19" s="165"/>
      <c r="V19" s="146"/>
      <c r="W19" s="146"/>
      <c r="X19" s="145"/>
      <c r="Y19" s="143">
        <f>SUM(Y4:Y18)</f>
        <v>147.875</v>
      </c>
      <c r="Z19" s="143"/>
      <c r="AA19" s="165"/>
      <c r="AB19" s="165"/>
      <c r="AC19" s="165"/>
      <c r="AD19" s="146"/>
      <c r="AE19" s="146"/>
      <c r="AF19" s="145"/>
      <c r="AG19" s="143">
        <f>SUM(AG4:AG18)</f>
        <v>183.2</v>
      </c>
      <c r="AH19" s="143"/>
      <c r="AI19" s="165"/>
      <c r="AJ19" s="165"/>
      <c r="AK19" s="165"/>
      <c r="AL19" s="146"/>
      <c r="AM19" s="146"/>
      <c r="AN19" s="145"/>
      <c r="AO19" s="143">
        <f>SUM(AO4:AO18)</f>
        <v>187.93787878787879</v>
      </c>
      <c r="AP19" s="143"/>
      <c r="AQ19" s="165"/>
      <c r="AR19" s="165"/>
      <c r="AS19" s="165"/>
      <c r="AT19" s="146"/>
      <c r="AU19" s="146"/>
      <c r="AV19" s="165"/>
      <c r="AW19" s="146"/>
      <c r="AX19" s="146"/>
      <c r="AY19" s="145"/>
      <c r="AZ19" s="143">
        <f>SUM(AZ4:AZ18)</f>
        <v>197.37875457875458</v>
      </c>
      <c r="BA19" s="143"/>
      <c r="BB19" s="165"/>
      <c r="BC19" s="165"/>
      <c r="BD19" s="165"/>
      <c r="BE19" s="146"/>
      <c r="BF19" s="146"/>
      <c r="BG19" s="145"/>
      <c r="BH19" s="143">
        <f>SUM(BH4:BH18)</f>
        <v>195.95714285714286</v>
      </c>
      <c r="BI19" s="143"/>
      <c r="BJ19" s="165"/>
      <c r="BK19" s="165"/>
      <c r="BL19" s="165"/>
      <c r="BM19" s="146"/>
      <c r="BN19" s="146"/>
      <c r="BO19" s="145"/>
      <c r="BP19" s="143">
        <f>SUM(BP4:BP18)</f>
        <v>193.6544415336985</v>
      </c>
      <c r="BQ19" s="143"/>
      <c r="BR19" s="165"/>
      <c r="BS19" s="165"/>
      <c r="BT19" s="165"/>
      <c r="BU19" s="146"/>
      <c r="BV19" s="146"/>
      <c r="BW19" s="145"/>
      <c r="BX19" s="143">
        <f>SUM(BX4:BX18)</f>
        <v>188.10668498168499</v>
      </c>
      <c r="BY19" s="143"/>
      <c r="BZ19" s="165"/>
      <c r="CA19" s="165"/>
      <c r="CB19" s="165"/>
      <c r="CC19" s="146"/>
      <c r="CD19" s="146"/>
      <c r="CE19" s="145"/>
      <c r="CF19" s="143">
        <f>SUM(CF4:CF18)</f>
        <v>193.11944444444447</v>
      </c>
      <c r="CG19" s="143"/>
      <c r="CH19" s="165"/>
      <c r="CI19" s="165"/>
      <c r="CJ19" s="165"/>
      <c r="CK19" s="146"/>
      <c r="CL19" s="146"/>
      <c r="CM19" s="145"/>
      <c r="CN19" s="143">
        <f>SUM(CN4:CN18)</f>
        <v>204.68193581780537</v>
      </c>
      <c r="CO19" s="143"/>
      <c r="CP19" s="165"/>
      <c r="CQ19" s="165"/>
      <c r="CR19" s="165"/>
      <c r="CS19" s="146"/>
      <c r="CT19" s="146"/>
      <c r="CU19" s="145"/>
      <c r="CV19" s="143">
        <f>SUM(CV4:CV18)</f>
        <v>194.94805194805195</v>
      </c>
      <c r="CW19" s="143"/>
      <c r="CX19" s="165"/>
      <c r="CY19" s="165"/>
      <c r="CZ19" s="165"/>
      <c r="DA19" s="146"/>
      <c r="DB19" s="146"/>
      <c r="DC19" s="145"/>
      <c r="DD19" s="143">
        <f>SUM(DD4:DD18)</f>
        <v>201.50289855072464</v>
      </c>
      <c r="DE19" s="143"/>
      <c r="DF19" s="165"/>
      <c r="DG19" s="165"/>
      <c r="DH19" s="165"/>
      <c r="DI19" s="146"/>
      <c r="DJ19" s="146"/>
      <c r="DK19" s="145"/>
      <c r="DL19" s="143">
        <f>SUM(DL4:DL18)</f>
        <v>148.07037037037037</v>
      </c>
      <c r="DM19" s="143"/>
      <c r="DN19" s="165"/>
      <c r="DO19" s="165"/>
      <c r="DP19" s="165"/>
      <c r="DQ19" s="146"/>
      <c r="DR19" s="146"/>
      <c r="DS19" s="145"/>
      <c r="DT19" s="143">
        <f>SUM(DT4:DT18)</f>
        <v>200.45657894736843</v>
      </c>
      <c r="DU19" s="143"/>
      <c r="DV19" s="165"/>
      <c r="DW19" s="165"/>
      <c r="DX19" s="165"/>
      <c r="DY19" s="146"/>
      <c r="DZ19" s="146"/>
      <c r="EA19" s="145"/>
      <c r="EB19" s="143">
        <f>SUM(EB4:EB18)</f>
        <v>197.44423963133642</v>
      </c>
      <c r="EC19" s="143"/>
      <c r="ED19" s="165"/>
      <c r="EE19" s="165"/>
      <c r="EF19" s="165"/>
      <c r="EG19" s="146"/>
      <c r="EH19" s="146"/>
      <c r="EI19" s="145"/>
      <c r="EJ19" s="143">
        <f>SUM(EJ4:EJ18)</f>
        <v>205.40714285714284</v>
      </c>
      <c r="EK19" s="143"/>
      <c r="EL19" s="165"/>
      <c r="EM19" s="165"/>
      <c r="EN19" s="165"/>
      <c r="EO19" s="146"/>
      <c r="EP19" s="146"/>
      <c r="EQ19" s="145"/>
      <c r="ER19" s="143">
        <f>SUM(ER4:ER18)</f>
        <v>201.60279753437649</v>
      </c>
      <c r="ES19" s="143"/>
      <c r="ET19" s="165"/>
      <c r="EU19" s="165"/>
      <c r="EV19" s="165"/>
      <c r="EW19" s="146"/>
      <c r="EX19" s="146"/>
      <c r="EY19" s="145"/>
      <c r="EZ19" s="143">
        <f>SUM(EZ4:EZ18)</f>
        <v>54.133333333333333</v>
      </c>
      <c r="FA19" s="143"/>
      <c r="FB19" s="165"/>
      <c r="FC19" s="165"/>
      <c r="FD19" s="165"/>
      <c r="FE19" s="146"/>
      <c r="FF19" s="146"/>
      <c r="FG19" s="145"/>
      <c r="FH19" s="143"/>
      <c r="FI19" s="143"/>
      <c r="FJ19" s="165"/>
      <c r="FK19" s="165"/>
      <c r="FL19" s="165"/>
      <c r="FM19" s="146"/>
      <c r="FN19" s="146"/>
      <c r="FO19" s="145"/>
      <c r="FP19" s="143"/>
      <c r="FQ19" s="143"/>
      <c r="FR19" s="144"/>
      <c r="FS19" s="144"/>
      <c r="FT19" s="144"/>
      <c r="FU19" s="144"/>
      <c r="FV19" s="144"/>
      <c r="FW19" s="144"/>
      <c r="FX19" s="144"/>
    </row>
    <row r="20" spans="2:180" s="147" customFormat="1" ht="18" hidden="1" customHeight="1" x14ac:dyDescent="0.25">
      <c r="B20" s="160"/>
      <c r="C20" s="161"/>
      <c r="D20" s="161"/>
      <c r="E20" s="161"/>
      <c r="F20" s="162"/>
      <c r="G20" s="161"/>
      <c r="H20" s="163"/>
      <c r="I20" s="164"/>
      <c r="J20" s="164"/>
      <c r="K20" s="165"/>
      <c r="L20" s="165"/>
      <c r="M20" s="165"/>
      <c r="N20" s="146"/>
      <c r="O20" s="146"/>
      <c r="P20" s="145"/>
      <c r="Q20" s="143">
        <f>IF(Q19&gt;0,AVERAGE(Q4:Q18),"")</f>
        <v>48.108333333333327</v>
      </c>
      <c r="R20" s="143"/>
      <c r="S20" s="165"/>
      <c r="T20" s="165"/>
      <c r="U20" s="165"/>
      <c r="V20" s="146"/>
      <c r="W20" s="146"/>
      <c r="X20" s="145"/>
      <c r="Y20" s="143">
        <f>IF(Y19&gt;0,AVERAGE(Y4:Y18),"")</f>
        <v>36.96875</v>
      </c>
      <c r="Z20" s="143"/>
      <c r="AA20" s="165"/>
      <c r="AB20" s="165"/>
      <c r="AC20" s="165"/>
      <c r="AD20" s="146"/>
      <c r="AE20" s="146"/>
      <c r="AF20" s="145"/>
      <c r="AG20" s="143">
        <f>IF(AG19&gt;0,AVERAGE(AG4:AG18),"")</f>
        <v>45.8</v>
      </c>
      <c r="AH20" s="143"/>
      <c r="AI20" s="165"/>
      <c r="AJ20" s="165"/>
      <c r="AK20" s="165"/>
      <c r="AL20" s="146"/>
      <c r="AM20" s="146"/>
      <c r="AN20" s="145"/>
      <c r="AO20" s="143">
        <f>IF(AO19&gt;0,AVERAGE(AO4:AO18),"")</f>
        <v>46.984469696969697</v>
      </c>
      <c r="AP20" s="143"/>
      <c r="AQ20" s="165"/>
      <c r="AR20" s="165"/>
      <c r="AS20" s="165"/>
      <c r="AT20" s="146"/>
      <c r="AU20" s="146"/>
      <c r="AV20" s="165"/>
      <c r="AW20" s="146"/>
      <c r="AX20" s="146"/>
      <c r="AY20" s="145"/>
      <c r="AZ20" s="143">
        <f>IF(AZ19&gt;0,AVERAGE(AZ4:AZ18),"")</f>
        <v>49.344688644688645</v>
      </c>
      <c r="BA20" s="143"/>
      <c r="BB20" s="165"/>
      <c r="BC20" s="165"/>
      <c r="BD20" s="165"/>
      <c r="BE20" s="146"/>
      <c r="BF20" s="146"/>
      <c r="BG20" s="145"/>
      <c r="BH20" s="143">
        <f>IF(BH19&gt;0,AVERAGE(BH4:BH18),"")</f>
        <v>48.989285714285714</v>
      </c>
      <c r="BI20" s="143"/>
      <c r="BJ20" s="165"/>
      <c r="BK20" s="165"/>
      <c r="BL20" s="165"/>
      <c r="BM20" s="146"/>
      <c r="BN20" s="146"/>
      <c r="BO20" s="145"/>
      <c r="BP20" s="143">
        <f>IF(BP19&gt;0,AVERAGE(BP4:BP18),"")</f>
        <v>48.413610383424626</v>
      </c>
      <c r="BQ20" s="143"/>
      <c r="BR20" s="165"/>
      <c r="BS20" s="165"/>
      <c r="BT20" s="165"/>
      <c r="BU20" s="146"/>
      <c r="BV20" s="146"/>
      <c r="BW20" s="145"/>
      <c r="BX20" s="143">
        <f>IF(BX19&gt;0,AVERAGE(BX4:BX18),"")</f>
        <v>47.026671245421248</v>
      </c>
      <c r="BY20" s="143"/>
      <c r="BZ20" s="165"/>
      <c r="CA20" s="165"/>
      <c r="CB20" s="165"/>
      <c r="CC20" s="146"/>
      <c r="CD20" s="146"/>
      <c r="CE20" s="145"/>
      <c r="CF20" s="143">
        <f>IF(CF19&gt;0,AVERAGE(CF4:CF18),"")</f>
        <v>48.279861111111117</v>
      </c>
      <c r="CG20" s="143"/>
      <c r="CH20" s="165"/>
      <c r="CI20" s="165"/>
      <c r="CJ20" s="165"/>
      <c r="CK20" s="146"/>
      <c r="CL20" s="146"/>
      <c r="CM20" s="145"/>
      <c r="CN20" s="143">
        <f>IF(CN19&gt;0,AVERAGE(CN4:CN18),"")</f>
        <v>51.170483954451342</v>
      </c>
      <c r="CO20" s="143"/>
      <c r="CP20" s="165"/>
      <c r="CQ20" s="165"/>
      <c r="CR20" s="165"/>
      <c r="CS20" s="146"/>
      <c r="CT20" s="146"/>
      <c r="CU20" s="145"/>
      <c r="CV20" s="143">
        <f>IF(CV19&gt;0,AVERAGE(CV4:CV18),"")</f>
        <v>48.737012987012989</v>
      </c>
      <c r="CW20" s="143"/>
      <c r="CX20" s="165"/>
      <c r="CY20" s="165"/>
      <c r="CZ20" s="165"/>
      <c r="DA20" s="146"/>
      <c r="DB20" s="146"/>
      <c r="DC20" s="145"/>
      <c r="DD20" s="143">
        <f>IF(DD19&gt;0,AVERAGE(DD4:DD18),"")</f>
        <v>50.375724637681159</v>
      </c>
      <c r="DE20" s="143"/>
      <c r="DF20" s="165"/>
      <c r="DG20" s="165"/>
      <c r="DH20" s="165"/>
      <c r="DI20" s="146"/>
      <c r="DJ20" s="146"/>
      <c r="DK20" s="145"/>
      <c r="DL20" s="143">
        <f>IF(DL19&gt;0,AVERAGE(DL4:DL18),"")</f>
        <v>49.35679012345679</v>
      </c>
      <c r="DM20" s="143"/>
      <c r="DN20" s="165"/>
      <c r="DO20" s="165"/>
      <c r="DP20" s="165"/>
      <c r="DQ20" s="146"/>
      <c r="DR20" s="146"/>
      <c r="DS20" s="145"/>
      <c r="DT20" s="143">
        <f>IF(DT19&gt;0,AVERAGE(DT4:DT18),"")</f>
        <v>50.114144736842107</v>
      </c>
      <c r="DU20" s="143"/>
      <c r="DV20" s="165"/>
      <c r="DW20" s="165"/>
      <c r="DX20" s="165"/>
      <c r="DY20" s="146"/>
      <c r="DZ20" s="146"/>
      <c r="EA20" s="145"/>
      <c r="EB20" s="143">
        <f>IF(EB19&gt;0,AVERAGE(EB4:EB18),"")</f>
        <v>49.361059907834104</v>
      </c>
      <c r="EC20" s="143"/>
      <c r="ED20" s="165"/>
      <c r="EE20" s="165"/>
      <c r="EF20" s="165"/>
      <c r="EG20" s="146"/>
      <c r="EH20" s="146"/>
      <c r="EI20" s="145"/>
      <c r="EJ20" s="143">
        <f>IF(EJ19&gt;0,AVERAGE(EJ4:EJ18),"")</f>
        <v>51.351785714285711</v>
      </c>
      <c r="EK20" s="143"/>
      <c r="EL20" s="165"/>
      <c r="EM20" s="165"/>
      <c r="EN20" s="165"/>
      <c r="EO20" s="146"/>
      <c r="EP20" s="146"/>
      <c r="EQ20" s="145"/>
      <c r="ER20" s="143">
        <f>IF(ER19&gt;0,AVERAGE(ER4:ER18),"")</f>
        <v>50.400699383594123</v>
      </c>
      <c r="ES20" s="143"/>
      <c r="ET20" s="165"/>
      <c r="EU20" s="165"/>
      <c r="EV20" s="165"/>
      <c r="EW20" s="146"/>
      <c r="EX20" s="146"/>
      <c r="EY20" s="145"/>
      <c r="EZ20" s="143">
        <f>IF(EZ19&gt;0,AVERAGE(EZ4:EZ18),"")</f>
        <v>54.133333333333333</v>
      </c>
      <c r="FA20" s="143"/>
      <c r="FB20" s="165"/>
      <c r="FC20" s="165"/>
      <c r="FD20" s="165"/>
      <c r="FE20" s="146"/>
      <c r="FF20" s="146"/>
      <c r="FG20" s="145"/>
      <c r="FH20" s="143"/>
      <c r="FI20" s="143"/>
      <c r="FJ20" s="165"/>
      <c r="FK20" s="165"/>
      <c r="FL20" s="165"/>
      <c r="FM20" s="146"/>
      <c r="FN20" s="146"/>
      <c r="FO20" s="145"/>
      <c r="FP20" s="143"/>
      <c r="FQ20" s="143"/>
      <c r="FR20" s="144"/>
      <c r="FS20" s="144"/>
      <c r="FT20" s="144"/>
      <c r="FU20" s="144"/>
      <c r="FV20" s="144"/>
      <c r="FW20" s="144"/>
      <c r="FX20" s="144"/>
    </row>
    <row r="21" spans="2:180" s="4" customFormat="1" ht="18" hidden="1" customHeight="1" x14ac:dyDescent="0.25">
      <c r="B21" s="159"/>
      <c r="C21" s="155"/>
      <c r="D21" s="155"/>
      <c r="E21" s="155"/>
      <c r="F21" s="156"/>
      <c r="G21" s="155"/>
      <c r="H21" s="157"/>
      <c r="I21" s="29"/>
      <c r="J21" s="29"/>
      <c r="K21" s="158"/>
      <c r="L21" s="158"/>
      <c r="M21" s="158"/>
      <c r="N21" s="99"/>
      <c r="O21" s="99"/>
      <c r="P21" s="128"/>
      <c r="Q21" s="8"/>
      <c r="R21" s="8"/>
      <c r="S21" s="158"/>
      <c r="T21" s="158"/>
      <c r="U21" s="158"/>
      <c r="V21" s="99"/>
      <c r="W21" s="99"/>
      <c r="X21" s="128"/>
      <c r="Y21" s="8"/>
      <c r="Z21" s="8"/>
      <c r="AA21" s="158"/>
      <c r="AB21" s="158"/>
      <c r="AC21" s="158"/>
      <c r="AD21" s="99"/>
      <c r="AE21" s="99"/>
      <c r="AF21" s="128"/>
      <c r="AG21" s="8"/>
      <c r="AH21" s="8"/>
      <c r="AI21" s="158"/>
      <c r="AJ21" s="158"/>
      <c r="AK21" s="158"/>
      <c r="AL21" s="99"/>
      <c r="AM21" s="99"/>
      <c r="AN21" s="128"/>
      <c r="AO21" s="8"/>
      <c r="AP21" s="8"/>
      <c r="AQ21" s="158"/>
      <c r="AR21" s="158"/>
      <c r="AS21" s="158"/>
      <c r="AT21" s="99"/>
      <c r="AU21" s="99"/>
      <c r="AV21" s="158"/>
      <c r="AW21" s="99"/>
      <c r="AX21" s="99"/>
      <c r="AY21" s="128"/>
      <c r="AZ21" s="8"/>
      <c r="BA21" s="8"/>
      <c r="BB21" s="158"/>
      <c r="BC21" s="158"/>
      <c r="BD21" s="158"/>
      <c r="BE21" s="99"/>
      <c r="BF21" s="99"/>
      <c r="BG21" s="128"/>
      <c r="BH21" s="8"/>
      <c r="BI21" s="8"/>
      <c r="BJ21" s="158"/>
      <c r="BK21" s="158"/>
      <c r="BL21" s="158"/>
      <c r="BM21" s="99"/>
      <c r="BN21" s="99"/>
      <c r="BO21" s="128"/>
      <c r="BP21" s="8"/>
      <c r="BQ21" s="8"/>
      <c r="BR21" s="158"/>
      <c r="BS21" s="158"/>
      <c r="BT21" s="158"/>
      <c r="BU21" s="99"/>
      <c r="BV21" s="99"/>
      <c r="BW21" s="128"/>
      <c r="BX21" s="8"/>
      <c r="BY21" s="8"/>
      <c r="BZ21" s="158"/>
      <c r="CA21" s="158"/>
      <c r="CB21" s="158"/>
      <c r="CC21" s="99"/>
      <c r="CD21" s="99"/>
      <c r="CE21" s="128"/>
      <c r="CF21" s="8"/>
      <c r="CG21" s="8"/>
      <c r="CH21" s="158"/>
      <c r="CI21" s="158"/>
      <c r="CJ21" s="158"/>
      <c r="CK21" s="99"/>
      <c r="CL21" s="99"/>
      <c r="CM21" s="128"/>
      <c r="CN21" s="8"/>
      <c r="CO21" s="8"/>
      <c r="CP21" s="158"/>
      <c r="CQ21" s="158"/>
      <c r="CR21" s="158"/>
      <c r="CS21" s="99"/>
      <c r="CT21" s="99"/>
      <c r="CU21" s="128"/>
      <c r="CV21" s="8"/>
      <c r="CW21" s="8"/>
      <c r="CX21" s="158"/>
      <c r="CY21" s="158"/>
      <c r="CZ21" s="158"/>
      <c r="DA21" s="99"/>
      <c r="DB21" s="99"/>
      <c r="DC21" s="128"/>
      <c r="DD21" s="8"/>
      <c r="DE21" s="8"/>
      <c r="DF21" s="158"/>
      <c r="DG21" s="158"/>
      <c r="DH21" s="158"/>
      <c r="DI21" s="99"/>
      <c r="DJ21" s="99"/>
      <c r="DK21" s="128"/>
      <c r="DL21" s="8"/>
      <c r="DM21" s="8"/>
      <c r="DN21" s="158"/>
      <c r="DO21" s="158"/>
      <c r="DP21" s="158"/>
      <c r="DQ21" s="99"/>
      <c r="DR21" s="99"/>
      <c r="DS21" s="128"/>
      <c r="DT21" s="8"/>
      <c r="DU21" s="8"/>
      <c r="DV21" s="158"/>
      <c r="DW21" s="158"/>
      <c r="DX21" s="158"/>
      <c r="DY21" s="99"/>
      <c r="DZ21" s="99"/>
      <c r="EA21" s="128"/>
      <c r="EB21" s="8"/>
      <c r="EC21" s="8"/>
      <c r="ED21" s="158"/>
      <c r="EE21" s="158"/>
      <c r="EF21" s="158"/>
      <c r="EG21" s="99"/>
      <c r="EH21" s="99"/>
      <c r="EI21" s="128"/>
      <c r="EJ21" s="8"/>
      <c r="EK21" s="8"/>
      <c r="EL21" s="158"/>
      <c r="EM21" s="158"/>
      <c r="EN21" s="158"/>
      <c r="EO21" s="99"/>
      <c r="EP21" s="99"/>
      <c r="EQ21" s="128"/>
      <c r="ER21" s="8"/>
      <c r="ES21" s="8"/>
      <c r="ET21" s="158"/>
      <c r="EU21" s="158"/>
      <c r="EV21" s="158"/>
      <c r="EW21" s="99"/>
      <c r="EX21" s="99"/>
      <c r="EY21" s="128"/>
      <c r="EZ21" s="8"/>
      <c r="FA21" s="8"/>
      <c r="FB21" s="158"/>
      <c r="FC21" s="158"/>
      <c r="FD21" s="158"/>
      <c r="FE21" s="99"/>
      <c r="FF21" s="99"/>
      <c r="FG21" s="128"/>
      <c r="FH21" s="8"/>
      <c r="FI21" s="8"/>
      <c r="FJ21" s="158"/>
      <c r="FK21" s="158"/>
      <c r="FL21" s="158"/>
      <c r="FM21" s="99"/>
      <c r="FN21" s="99"/>
      <c r="FO21" s="128"/>
      <c r="FP21" s="8"/>
      <c r="FQ21" s="8"/>
      <c r="FR21" s="133"/>
      <c r="FS21" s="133"/>
      <c r="FT21" s="133"/>
      <c r="FU21" s="133"/>
      <c r="FV21" s="133"/>
      <c r="FW21" s="133"/>
      <c r="FX21" s="133"/>
    </row>
    <row r="22" spans="2:180" s="4" customFormat="1" ht="18" hidden="1" customHeight="1" x14ac:dyDescent="0.25">
      <c r="B22" s="159"/>
      <c r="C22" s="155"/>
      <c r="D22" s="155"/>
      <c r="E22" s="155"/>
      <c r="F22" s="156"/>
      <c r="G22" s="155"/>
      <c r="H22" s="157"/>
      <c r="I22" s="29"/>
      <c r="J22" s="29"/>
      <c r="K22" s="158"/>
      <c r="L22" s="158"/>
      <c r="M22" s="158"/>
      <c r="N22" s="99"/>
      <c r="O22" s="99"/>
      <c r="P22" s="128"/>
      <c r="Q22" s="8"/>
      <c r="R22" s="8"/>
      <c r="S22" s="158"/>
      <c r="T22" s="158"/>
      <c r="U22" s="158"/>
      <c r="V22" s="99"/>
      <c r="W22" s="99"/>
      <c r="X22" s="128"/>
      <c r="Y22" s="8"/>
      <c r="Z22" s="8"/>
      <c r="AA22" s="158"/>
      <c r="AB22" s="158"/>
      <c r="AC22" s="158"/>
      <c r="AD22" s="99"/>
      <c r="AE22" s="99"/>
      <c r="AF22" s="128"/>
      <c r="AG22" s="8"/>
      <c r="AH22" s="8"/>
      <c r="AI22" s="158"/>
      <c r="AJ22" s="158"/>
      <c r="AK22" s="158"/>
      <c r="AL22" s="99"/>
      <c r="AM22" s="99"/>
      <c r="AN22" s="128"/>
      <c r="AO22" s="8"/>
      <c r="AP22" s="8"/>
      <c r="AQ22" s="158"/>
      <c r="AR22" s="158"/>
      <c r="AS22" s="158"/>
      <c r="AT22" s="99"/>
      <c r="AU22" s="99"/>
      <c r="AV22" s="158"/>
      <c r="AW22" s="99"/>
      <c r="AX22" s="99"/>
      <c r="AY22" s="128"/>
      <c r="AZ22" s="8"/>
      <c r="BA22" s="8"/>
      <c r="BB22" s="158"/>
      <c r="BC22" s="158"/>
      <c r="BD22" s="158"/>
      <c r="BE22" s="99"/>
      <c r="BF22" s="99"/>
      <c r="BG22" s="128"/>
      <c r="BH22" s="8"/>
      <c r="BI22" s="8"/>
      <c r="BJ22" s="158"/>
      <c r="BK22" s="158"/>
      <c r="BL22" s="158"/>
      <c r="BM22" s="99"/>
      <c r="BN22" s="99"/>
      <c r="BO22" s="128"/>
      <c r="BP22" s="8"/>
      <c r="BQ22" s="8"/>
      <c r="BR22" s="158"/>
      <c r="BS22" s="158"/>
      <c r="BT22" s="158"/>
      <c r="BU22" s="99"/>
      <c r="BV22" s="99"/>
      <c r="BW22" s="128"/>
      <c r="BX22" s="8"/>
      <c r="BY22" s="8"/>
      <c r="BZ22" s="158"/>
      <c r="CA22" s="158"/>
      <c r="CB22" s="158"/>
      <c r="CC22" s="99"/>
      <c r="CD22" s="99"/>
      <c r="CE22" s="128"/>
      <c r="CF22" s="8"/>
      <c r="CG22" s="8"/>
      <c r="CH22" s="158"/>
      <c r="CI22" s="158"/>
      <c r="CJ22" s="158"/>
      <c r="CK22" s="99"/>
      <c r="CL22" s="99"/>
      <c r="CM22" s="128"/>
      <c r="CN22" s="8"/>
      <c r="CO22" s="8"/>
      <c r="CP22" s="158"/>
      <c r="CQ22" s="158"/>
      <c r="CR22" s="158"/>
      <c r="CS22" s="99"/>
      <c r="CT22" s="99"/>
      <c r="CU22" s="128"/>
      <c r="CV22" s="8"/>
      <c r="CW22" s="8"/>
      <c r="CX22" s="158"/>
      <c r="CY22" s="158"/>
      <c r="CZ22" s="158"/>
      <c r="DA22" s="99"/>
      <c r="DB22" s="99"/>
      <c r="DC22" s="128"/>
      <c r="DD22" s="8"/>
      <c r="DE22" s="8"/>
      <c r="DF22" s="158"/>
      <c r="DG22" s="158"/>
      <c r="DH22" s="158"/>
      <c r="DI22" s="99"/>
      <c r="DJ22" s="99"/>
      <c r="DK22" s="128"/>
      <c r="DL22" s="8"/>
      <c r="DM22" s="8"/>
      <c r="DN22" s="158"/>
      <c r="DO22" s="158"/>
      <c r="DP22" s="158"/>
      <c r="DQ22" s="99"/>
      <c r="DR22" s="99"/>
      <c r="DS22" s="128"/>
      <c r="DT22" s="8"/>
      <c r="DU22" s="8"/>
      <c r="DV22" s="158"/>
      <c r="DW22" s="158"/>
      <c r="DX22" s="158"/>
      <c r="DY22" s="99"/>
      <c r="DZ22" s="99"/>
      <c r="EA22" s="128"/>
      <c r="EB22" s="8"/>
      <c r="EC22" s="8"/>
      <c r="ED22" s="158"/>
      <c r="EE22" s="158"/>
      <c r="EF22" s="158"/>
      <c r="EG22" s="99"/>
      <c r="EH22" s="99"/>
      <c r="EI22" s="128"/>
      <c r="EJ22" s="8"/>
      <c r="EK22" s="8"/>
      <c r="EL22" s="158"/>
      <c r="EM22" s="158"/>
      <c r="EN22" s="158"/>
      <c r="EO22" s="99"/>
      <c r="EP22" s="99"/>
      <c r="EQ22" s="128"/>
      <c r="ER22" s="8"/>
      <c r="ES22" s="8"/>
      <c r="ET22" s="158"/>
      <c r="EU22" s="158"/>
      <c r="EV22" s="158"/>
      <c r="EW22" s="99"/>
      <c r="EX22" s="99"/>
      <c r="EY22" s="128"/>
      <c r="EZ22" s="8"/>
      <c r="FA22" s="8"/>
      <c r="FB22" s="158"/>
      <c r="FC22" s="158"/>
      <c r="FD22" s="158"/>
      <c r="FE22" s="99"/>
      <c r="FF22" s="99"/>
      <c r="FG22" s="128"/>
      <c r="FH22" s="8"/>
      <c r="FI22" s="8"/>
      <c r="FJ22" s="158"/>
      <c r="FK22" s="158"/>
      <c r="FL22" s="158"/>
      <c r="FM22" s="99"/>
      <c r="FN22" s="99"/>
      <c r="FO22" s="128"/>
      <c r="FP22" s="8"/>
      <c r="FQ22" s="8"/>
      <c r="FR22" s="133"/>
      <c r="FS22" s="133"/>
      <c r="FT22" s="133"/>
      <c r="FU22" s="133"/>
      <c r="FV22" s="133"/>
      <c r="FW22" s="133"/>
      <c r="FX22" s="133"/>
    </row>
    <row r="23" spans="2:180" s="4" customFormat="1" ht="18" hidden="1" customHeight="1" x14ac:dyDescent="0.25">
      <c r="B23" s="159"/>
      <c r="C23" s="155"/>
      <c r="D23" s="155"/>
      <c r="E23" s="155"/>
      <c r="F23" s="156"/>
      <c r="G23" s="155"/>
      <c r="H23" s="157"/>
      <c r="I23" s="29"/>
      <c r="J23" s="29"/>
      <c r="K23" s="158"/>
      <c r="L23" s="158"/>
      <c r="M23" s="158"/>
      <c r="N23" s="99"/>
      <c r="O23" s="99"/>
      <c r="P23" s="128"/>
      <c r="Q23" s="8"/>
      <c r="R23" s="8"/>
      <c r="S23" s="158"/>
      <c r="T23" s="158"/>
      <c r="U23" s="158"/>
      <c r="V23" s="99"/>
      <c r="W23" s="99"/>
      <c r="X23" s="128"/>
      <c r="Y23" s="8"/>
      <c r="Z23" s="8"/>
      <c r="AA23" s="158"/>
      <c r="AB23" s="158"/>
      <c r="AC23" s="158"/>
      <c r="AD23" s="99"/>
      <c r="AE23" s="99"/>
      <c r="AF23" s="128"/>
      <c r="AG23" s="8"/>
      <c r="AH23" s="8"/>
      <c r="AI23" s="158"/>
      <c r="AJ23" s="158"/>
      <c r="AK23" s="158"/>
      <c r="AL23" s="99"/>
      <c r="AM23" s="99"/>
      <c r="AN23" s="128"/>
      <c r="AO23" s="8"/>
      <c r="AP23" s="8"/>
      <c r="AQ23" s="158"/>
      <c r="AR23" s="158"/>
      <c r="AS23" s="158"/>
      <c r="AT23" s="99"/>
      <c r="AU23" s="99"/>
      <c r="AV23" s="158"/>
      <c r="AW23" s="99"/>
      <c r="AX23" s="99"/>
      <c r="AY23" s="128"/>
      <c r="AZ23" s="8"/>
      <c r="BA23" s="8"/>
      <c r="BB23" s="158"/>
      <c r="BC23" s="158"/>
      <c r="BD23" s="158"/>
      <c r="BE23" s="99"/>
      <c r="BF23" s="99"/>
      <c r="BG23" s="128"/>
      <c r="BH23" s="8"/>
      <c r="BI23" s="8"/>
      <c r="BJ23" s="158"/>
      <c r="BK23" s="158"/>
      <c r="BL23" s="158"/>
      <c r="BM23" s="99"/>
      <c r="BN23" s="99"/>
      <c r="BO23" s="128"/>
      <c r="BP23" s="8"/>
      <c r="BQ23" s="8"/>
      <c r="BR23" s="158"/>
      <c r="BS23" s="158"/>
      <c r="BT23" s="158"/>
      <c r="BU23" s="99"/>
      <c r="BV23" s="99"/>
      <c r="BW23" s="128"/>
      <c r="BX23" s="8"/>
      <c r="BY23" s="8"/>
      <c r="BZ23" s="158"/>
      <c r="CA23" s="158"/>
      <c r="CB23" s="158"/>
      <c r="CC23" s="99"/>
      <c r="CD23" s="99"/>
      <c r="CE23" s="128"/>
      <c r="CF23" s="8"/>
      <c r="CG23" s="8"/>
      <c r="CH23" s="158"/>
      <c r="CI23" s="158"/>
      <c r="CJ23" s="158"/>
      <c r="CK23" s="99"/>
      <c r="CL23" s="99"/>
      <c r="CM23" s="128"/>
      <c r="CN23" s="8"/>
      <c r="CO23" s="8"/>
      <c r="CP23" s="158"/>
      <c r="CQ23" s="158"/>
      <c r="CR23" s="158"/>
      <c r="CS23" s="99"/>
      <c r="CT23" s="99"/>
      <c r="CU23" s="128"/>
      <c r="CV23" s="8"/>
      <c r="CW23" s="8"/>
      <c r="CX23" s="158"/>
      <c r="CY23" s="158"/>
      <c r="CZ23" s="158"/>
      <c r="DA23" s="99"/>
      <c r="DB23" s="99"/>
      <c r="DC23" s="128"/>
      <c r="DD23" s="8"/>
      <c r="DE23" s="8"/>
      <c r="DF23" s="158"/>
      <c r="DG23" s="158"/>
      <c r="DH23" s="158"/>
      <c r="DI23" s="99"/>
      <c r="DJ23" s="99"/>
      <c r="DK23" s="128"/>
      <c r="DL23" s="8"/>
      <c r="DM23" s="8"/>
      <c r="DN23" s="158"/>
      <c r="DO23" s="158"/>
      <c r="DP23" s="158"/>
      <c r="DQ23" s="99"/>
      <c r="DR23" s="99"/>
      <c r="DS23" s="128"/>
      <c r="DT23" s="8"/>
      <c r="DU23" s="8"/>
      <c r="DV23" s="158"/>
      <c r="DW23" s="158"/>
      <c r="DX23" s="158"/>
      <c r="DY23" s="99"/>
      <c r="DZ23" s="99"/>
      <c r="EA23" s="128"/>
      <c r="EB23" s="8"/>
      <c r="EC23" s="8"/>
      <c r="ED23" s="158"/>
      <c r="EE23" s="158"/>
      <c r="EF23" s="158"/>
      <c r="EG23" s="99"/>
      <c r="EH23" s="99"/>
      <c r="EI23" s="128"/>
      <c r="EJ23" s="8"/>
      <c r="EK23" s="8"/>
      <c r="EL23" s="158"/>
      <c r="EM23" s="158"/>
      <c r="EN23" s="158"/>
      <c r="EO23" s="99"/>
      <c r="EP23" s="99"/>
      <c r="EQ23" s="128"/>
      <c r="ER23" s="8"/>
      <c r="ES23" s="8"/>
      <c r="ET23" s="158"/>
      <c r="EU23" s="158"/>
      <c r="EV23" s="158"/>
      <c r="EW23" s="99"/>
      <c r="EX23" s="99"/>
      <c r="EY23" s="128"/>
      <c r="EZ23" s="8"/>
      <c r="FA23" s="8"/>
      <c r="FB23" s="158"/>
      <c r="FC23" s="158"/>
      <c r="FD23" s="158"/>
      <c r="FE23" s="99"/>
      <c r="FF23" s="99"/>
      <c r="FG23" s="128"/>
      <c r="FH23" s="8"/>
      <c r="FI23" s="8"/>
      <c r="FJ23" s="158"/>
      <c r="FK23" s="158"/>
      <c r="FL23" s="158"/>
      <c r="FM23" s="99"/>
      <c r="FN23" s="99"/>
      <c r="FO23" s="128"/>
      <c r="FP23" s="8"/>
      <c r="FQ23" s="8"/>
      <c r="FR23" s="133"/>
      <c r="FS23" s="133"/>
      <c r="FT23" s="133"/>
      <c r="FU23" s="133"/>
      <c r="FV23" s="133"/>
      <c r="FW23" s="133"/>
      <c r="FX23" s="133"/>
    </row>
    <row r="24" spans="2:180" s="147" customFormat="1" ht="18" hidden="1" customHeight="1" x14ac:dyDescent="0.25">
      <c r="B24" s="160"/>
      <c r="C24" s="161"/>
      <c r="D24" s="161"/>
      <c r="E24" s="161"/>
      <c r="F24" s="162"/>
      <c r="G24" s="161"/>
      <c r="H24" s="163"/>
      <c r="I24" s="164"/>
      <c r="J24" s="164"/>
      <c r="K24" s="165"/>
      <c r="L24" s="165"/>
      <c r="M24" s="165"/>
      <c r="N24" s="146"/>
      <c r="O24" s="146"/>
      <c r="P24" s="145"/>
      <c r="Q24" s="143"/>
      <c r="R24" s="143"/>
      <c r="S24" s="165"/>
      <c r="T24" s="165"/>
      <c r="U24" s="165"/>
      <c r="V24" s="146"/>
      <c r="W24" s="146"/>
      <c r="X24" s="145"/>
      <c r="Y24" s="143"/>
      <c r="Z24" s="143"/>
      <c r="AA24" s="165"/>
      <c r="AB24" s="165"/>
      <c r="AC24" s="165"/>
      <c r="AD24" s="146"/>
      <c r="AE24" s="146"/>
      <c r="AF24" s="145"/>
      <c r="AG24" s="143"/>
      <c r="AH24" s="143"/>
      <c r="AI24" s="165"/>
      <c r="AJ24" s="165"/>
      <c r="AK24" s="165"/>
      <c r="AL24" s="146"/>
      <c r="AM24" s="146"/>
      <c r="AN24" s="145"/>
      <c r="AO24" s="143"/>
      <c r="AP24" s="143"/>
      <c r="AQ24" s="165"/>
      <c r="AR24" s="165"/>
      <c r="AS24" s="165"/>
      <c r="AT24" s="146"/>
      <c r="AU24" s="146"/>
      <c r="AV24" s="165"/>
      <c r="AW24" s="146"/>
      <c r="AX24" s="146"/>
      <c r="AY24" s="145"/>
      <c r="AZ24" s="143"/>
      <c r="BA24" s="143"/>
      <c r="BB24" s="165"/>
      <c r="BC24" s="165"/>
      <c r="BD24" s="165"/>
      <c r="BE24" s="146"/>
      <c r="BF24" s="146"/>
      <c r="BG24" s="145"/>
      <c r="BH24" s="143"/>
      <c r="BI24" s="143"/>
      <c r="BJ24" s="165"/>
      <c r="BK24" s="165"/>
      <c r="BL24" s="165"/>
      <c r="BM24" s="146"/>
      <c r="BN24" s="146"/>
      <c r="BO24" s="145"/>
      <c r="BP24" s="143"/>
      <c r="BQ24" s="143"/>
      <c r="BR24" s="165"/>
      <c r="BS24" s="165"/>
      <c r="BT24" s="165"/>
      <c r="BU24" s="146"/>
      <c r="BV24" s="146"/>
      <c r="BW24" s="145"/>
      <c r="BX24" s="143"/>
      <c r="BY24" s="143"/>
      <c r="BZ24" s="165"/>
      <c r="CA24" s="165"/>
      <c r="CB24" s="165"/>
      <c r="CC24" s="146"/>
      <c r="CD24" s="146"/>
      <c r="CE24" s="145"/>
      <c r="CF24" s="143"/>
      <c r="CG24" s="143"/>
      <c r="CH24" s="165"/>
      <c r="CI24" s="165"/>
      <c r="CJ24" s="165"/>
      <c r="CK24" s="146"/>
      <c r="CL24" s="146"/>
      <c r="CM24" s="145"/>
      <c r="CN24" s="143"/>
      <c r="CO24" s="143"/>
      <c r="CP24" s="165"/>
      <c r="CQ24" s="165"/>
      <c r="CR24" s="165"/>
      <c r="CS24" s="146"/>
      <c r="CT24" s="146"/>
      <c r="CU24" s="145"/>
      <c r="CV24" s="143"/>
      <c r="CW24" s="143"/>
      <c r="CX24" s="165"/>
      <c r="CY24" s="165"/>
      <c r="CZ24" s="165"/>
      <c r="DA24" s="146"/>
      <c r="DB24" s="146"/>
      <c r="DC24" s="145"/>
      <c r="DD24" s="143"/>
      <c r="DE24" s="143"/>
      <c r="DF24" s="165"/>
      <c r="DG24" s="165"/>
      <c r="DH24" s="165"/>
      <c r="DI24" s="146"/>
      <c r="DJ24" s="146"/>
      <c r="DK24" s="145"/>
      <c r="DL24" s="143"/>
      <c r="DM24" s="143"/>
      <c r="DN24" s="165"/>
      <c r="DO24" s="165"/>
      <c r="DP24" s="165"/>
      <c r="DQ24" s="146"/>
      <c r="DR24" s="146"/>
      <c r="DS24" s="145"/>
      <c r="DT24" s="143"/>
      <c r="DU24" s="143"/>
      <c r="DV24" s="165"/>
      <c r="DW24" s="165"/>
      <c r="DX24" s="165"/>
      <c r="DY24" s="146"/>
      <c r="DZ24" s="146"/>
      <c r="EA24" s="145"/>
      <c r="EB24" s="143"/>
      <c r="EC24" s="143"/>
      <c r="ED24" s="165"/>
      <c r="EE24" s="165"/>
      <c r="EF24" s="165"/>
      <c r="EG24" s="146"/>
      <c r="EH24" s="146"/>
      <c r="EI24" s="145"/>
      <c r="EJ24" s="143"/>
      <c r="EK24" s="143"/>
      <c r="EL24" s="165"/>
      <c r="EM24" s="165"/>
      <c r="EN24" s="165"/>
      <c r="EO24" s="146"/>
      <c r="EP24" s="146"/>
      <c r="EQ24" s="145"/>
      <c r="ER24" s="143"/>
      <c r="ES24" s="143"/>
      <c r="ET24" s="165"/>
      <c r="EU24" s="165"/>
      <c r="EV24" s="165"/>
      <c r="EW24" s="146"/>
      <c r="EX24" s="146"/>
      <c r="EY24" s="145"/>
      <c r="EZ24" s="143"/>
      <c r="FA24" s="143"/>
      <c r="FB24" s="165"/>
      <c r="FC24" s="165"/>
      <c r="FD24" s="165"/>
      <c r="FE24" s="146"/>
      <c r="FF24" s="146"/>
      <c r="FG24" s="145"/>
      <c r="FH24" s="143"/>
      <c r="FI24" s="143"/>
      <c r="FJ24" s="165"/>
      <c r="FK24" s="165"/>
      <c r="FL24" s="165"/>
      <c r="FM24" s="146"/>
      <c r="FN24" s="146"/>
      <c r="FO24" s="145"/>
      <c r="FP24" s="143"/>
      <c r="FQ24" s="143"/>
      <c r="FR24" s="144"/>
      <c r="FS24" s="144"/>
      <c r="FT24" s="144"/>
      <c r="FU24" s="144"/>
      <c r="FV24" s="144"/>
      <c r="FW24" s="144"/>
      <c r="FX24" s="144"/>
    </row>
    <row r="25" spans="2:180" s="147" customFormat="1" ht="18" hidden="1" customHeight="1" x14ac:dyDescent="0.25">
      <c r="B25" s="160"/>
      <c r="C25" s="161"/>
      <c r="D25" s="161"/>
      <c r="E25" s="161"/>
      <c r="F25" s="162"/>
      <c r="G25" s="161"/>
      <c r="H25" s="163"/>
      <c r="I25" s="164"/>
      <c r="J25" s="164"/>
      <c r="K25" s="165"/>
      <c r="L25" s="165"/>
      <c r="M25" s="165"/>
      <c r="N25" s="146"/>
      <c r="O25" s="146"/>
      <c r="P25" s="145"/>
      <c r="Q25" s="143"/>
      <c r="R25" s="143"/>
      <c r="S25" s="165"/>
      <c r="T25" s="165"/>
      <c r="U25" s="165"/>
      <c r="V25" s="146"/>
      <c r="W25" s="146"/>
      <c r="X25" s="145"/>
      <c r="Y25" s="143"/>
      <c r="Z25" s="143"/>
      <c r="AA25" s="165"/>
      <c r="AB25" s="165"/>
      <c r="AC25" s="165"/>
      <c r="AD25" s="146"/>
      <c r="AE25" s="146"/>
      <c r="AF25" s="145"/>
      <c r="AG25" s="143"/>
      <c r="AH25" s="143"/>
      <c r="AI25" s="165"/>
      <c r="AJ25" s="165"/>
      <c r="AK25" s="165"/>
      <c r="AL25" s="146"/>
      <c r="AM25" s="146"/>
      <c r="AN25" s="145"/>
      <c r="AO25" s="143"/>
      <c r="AP25" s="143"/>
      <c r="AQ25" s="165"/>
      <c r="AR25" s="165"/>
      <c r="AS25" s="165"/>
      <c r="AT25" s="146"/>
      <c r="AU25" s="146"/>
      <c r="AV25" s="165"/>
      <c r="AW25" s="146"/>
      <c r="AX25" s="146"/>
      <c r="AY25" s="145"/>
      <c r="AZ25" s="143"/>
      <c r="BA25" s="143"/>
      <c r="BB25" s="165"/>
      <c r="BC25" s="165"/>
      <c r="BD25" s="165"/>
      <c r="BE25" s="146"/>
      <c r="BF25" s="146"/>
      <c r="BG25" s="145"/>
      <c r="BH25" s="143"/>
      <c r="BI25" s="143"/>
      <c r="BJ25" s="165"/>
      <c r="BK25" s="165"/>
      <c r="BL25" s="165"/>
      <c r="BM25" s="146"/>
      <c r="BN25" s="146"/>
      <c r="BO25" s="145"/>
      <c r="BP25" s="143"/>
      <c r="BQ25" s="143"/>
      <c r="BR25" s="165"/>
      <c r="BS25" s="165"/>
      <c r="BT25" s="165"/>
      <c r="BU25" s="146"/>
      <c r="BV25" s="146"/>
      <c r="BW25" s="145"/>
      <c r="BX25" s="143" t="s">
        <v>124</v>
      </c>
      <c r="BY25" s="143"/>
      <c r="BZ25" s="165"/>
      <c r="CA25" s="165"/>
      <c r="CB25" s="165"/>
      <c r="CC25" s="146"/>
      <c r="CD25" s="146"/>
      <c r="CE25" s="145"/>
      <c r="CF25" s="143"/>
      <c r="CG25" s="143"/>
      <c r="CH25" s="165"/>
      <c r="CI25" s="165"/>
      <c r="CJ25" s="165"/>
      <c r="CK25" s="146"/>
      <c r="CL25" s="146"/>
      <c r="CM25" s="145"/>
      <c r="CN25" s="143"/>
      <c r="CO25" s="143"/>
      <c r="CP25" s="165"/>
      <c r="CQ25" s="165"/>
      <c r="CR25" s="165"/>
      <c r="CS25" s="146"/>
      <c r="CT25" s="146"/>
      <c r="CU25" s="145"/>
      <c r="CV25" s="143"/>
      <c r="CW25" s="143"/>
      <c r="CX25" s="165"/>
      <c r="CY25" s="165"/>
      <c r="CZ25" s="165"/>
      <c r="DA25" s="146"/>
      <c r="DB25" s="146"/>
      <c r="DC25" s="145"/>
      <c r="DD25" s="143"/>
      <c r="DE25" s="143"/>
      <c r="DF25" s="165"/>
      <c r="DG25" s="165"/>
      <c r="DH25" s="165"/>
      <c r="DI25" s="146"/>
      <c r="DJ25" s="146"/>
      <c r="DK25" s="145"/>
      <c r="DL25" s="143"/>
      <c r="DM25" s="143"/>
      <c r="DN25" s="165"/>
      <c r="DO25" s="165"/>
      <c r="DP25" s="165"/>
      <c r="DQ25" s="146"/>
      <c r="DR25" s="146"/>
      <c r="DS25" s="145"/>
      <c r="DT25" s="143"/>
      <c r="DU25" s="143"/>
      <c r="DV25" s="165"/>
      <c r="DW25" s="165"/>
      <c r="DX25" s="165"/>
      <c r="DY25" s="146"/>
      <c r="DZ25" s="146"/>
      <c r="EA25" s="145"/>
      <c r="EB25" s="143"/>
      <c r="EC25" s="143"/>
      <c r="ED25" s="165"/>
      <c r="EE25" s="165"/>
      <c r="EF25" s="165"/>
      <c r="EG25" s="146"/>
      <c r="EH25" s="146"/>
      <c r="EI25" s="145"/>
      <c r="EJ25" s="143"/>
      <c r="EK25" s="143"/>
      <c r="EL25" s="165"/>
      <c r="EM25" s="165"/>
      <c r="EN25" s="165"/>
      <c r="EO25" s="146"/>
      <c r="EP25" s="146"/>
      <c r="EQ25" s="145"/>
      <c r="ER25" s="143"/>
      <c r="ES25" s="143"/>
      <c r="ET25" s="165"/>
      <c r="EU25" s="165"/>
      <c r="EV25" s="165"/>
      <c r="EW25" s="146"/>
      <c r="EX25" s="146"/>
      <c r="EY25" s="145"/>
      <c r="EZ25" s="143"/>
      <c r="FA25" s="143"/>
      <c r="FB25" s="165"/>
      <c r="FC25" s="165"/>
      <c r="FD25" s="165"/>
      <c r="FE25" s="146"/>
      <c r="FF25" s="146"/>
      <c r="FG25" s="145"/>
      <c r="FH25" s="143"/>
      <c r="FI25" s="143"/>
      <c r="FJ25" s="165"/>
      <c r="FK25" s="165"/>
      <c r="FL25" s="165"/>
      <c r="FM25" s="146"/>
      <c r="FN25" s="146"/>
      <c r="FO25" s="145"/>
      <c r="FP25" s="143"/>
      <c r="FQ25" s="143"/>
      <c r="FR25" s="144"/>
      <c r="FS25" s="144"/>
      <c r="FT25" s="144"/>
      <c r="FU25" s="144"/>
      <c r="FV25" s="144"/>
      <c r="FW25" s="144"/>
      <c r="FX25" s="144"/>
    </row>
    <row r="26" spans="2:180" s="147" customFormat="1" hidden="1" x14ac:dyDescent="0.25">
      <c r="B26" s="142"/>
      <c r="C26" s="143">
        <f>SUM(C4:C18)</f>
        <v>3</v>
      </c>
      <c r="D26" s="143">
        <f>SUM(D4:D18)</f>
        <v>0</v>
      </c>
      <c r="E26" s="143"/>
      <c r="F26" s="142"/>
      <c r="G26" s="143"/>
      <c r="H26" s="142"/>
      <c r="I26" s="143"/>
      <c r="J26" s="143"/>
      <c r="K26" s="144"/>
      <c r="L26" s="144"/>
      <c r="M26" s="144"/>
      <c r="N26" s="144"/>
      <c r="O26" s="144"/>
      <c r="P26" s="153"/>
      <c r="Q26" s="143">
        <f>IF(ISERROR(IF(P36="","",IF(L4="","",IF(K4="","",L27/K27)))),0,IF(P36="","",IF($B$4="","",IF(L4="","",IF(K4="","",L27/K27)))))</f>
        <v>48.3125</v>
      </c>
      <c r="R26" s="143"/>
      <c r="S26" s="143"/>
      <c r="T26" s="143"/>
      <c r="U26" s="143"/>
      <c r="V26" s="143">
        <f>IF(ISERROR(IF($B$4="","",IF(T4="","",IF(S4="","",AVERAGE(Y4:Y18))))),0,IF($L3="","",IF($B$4="","",IF(T4="","",IF(S4="","",AVERAGE(Y4:Y18))))))</f>
        <v>36.96875</v>
      </c>
      <c r="W26" s="143"/>
      <c r="X26" s="143"/>
      <c r="Y26" s="143"/>
      <c r="Z26" s="143"/>
      <c r="AA26" s="143">
        <f>IF(ISERROR(IF($B$4="","",IF(AB4="","",IF(AA4="","",X27/W27)))),0,IF($L3="","",IF($B$4="","",IF(AB4="","",IF(AA4="","",X27/W27)))))</f>
        <v>47.586206896551722</v>
      </c>
      <c r="AB26" s="143"/>
      <c r="AC26" s="143"/>
      <c r="AD26" s="143"/>
      <c r="AE26" s="143">
        <f>IF(ISERROR(IF($B$4="","",IF(P36="","",IF(AI4="","",AC27/AB27)))),0,IF(P36="","",IF($B$4="","",IF(AJ4="","",IF(AI4="","",AC27/AB27)))))</f>
        <v>47.142857142857146</v>
      </c>
      <c r="AF26" s="143"/>
      <c r="AG26" s="143"/>
      <c r="AH26" s="143"/>
      <c r="AI26" s="143"/>
      <c r="AJ26" s="143">
        <f>IF(ISERROR(IF($B$4="","",IF(AR4="","",IF(AQ4="","",AG27/AF27)))),0,IF($L3="","",IF($B$4="","",IF(AR4="","",IF(AQ4="","",AG27/AF27)))))</f>
        <v>49.2</v>
      </c>
      <c r="AK26" s="143"/>
      <c r="AL26" s="143"/>
      <c r="AM26" s="143" t="str">
        <f>IF(ISERROR(IF($B$4="","",IF(X36="","",IF(AQ4="","",AK27/AJ27)))),0,IF(X36="","",IF($B$4="","",IF(AR4="","",IF(AQ4="","",AK27/AJ27)))))</f>
        <v/>
      </c>
      <c r="AN26" s="143"/>
      <c r="AO26" s="143"/>
      <c r="AP26" s="143"/>
      <c r="AQ26" s="143"/>
      <c r="AR26" s="143">
        <f>IF(ISERROR(IF(P36="","",AL27/AK27)),0,IF(P36="","",AL27/AK27))</f>
        <v>48.985915492957744</v>
      </c>
      <c r="AS26" s="143"/>
      <c r="AT26" s="143"/>
      <c r="AU26" s="143"/>
      <c r="AV26" s="143">
        <f>IF(ISERROR(IF($B$4="","",IF(BK4="","",IF(BJ4="","",AQ27/AO27)))),0,IF($L3="","",IF($B$4="","",IF(BK4="","",IF(BJ4="","",AQ27/AO27)))))</f>
        <v>48.171875</v>
      </c>
      <c r="AW26" s="143"/>
      <c r="AX26" s="143"/>
      <c r="AY26" s="143">
        <f>IF(ISERROR(IF($B$4="","",IF(BS4="","",IF(BR4="","",AU27/AT27)))),0,IF($L3="","",IF($B$4="","",IF(BS4="","",IF(BR4="","",AU27/AT27)))))</f>
        <v>47.164383561643838</v>
      </c>
      <c r="AZ26" s="143"/>
      <c r="BA26" s="143"/>
      <c r="BB26" s="143"/>
      <c r="BC26" s="143"/>
      <c r="BD26" s="143">
        <f>IF(ISERROR(IF($B$4="","",IF(CA4="","",IF(BZ4="","",#REF!/AX27)))),0,IF($L3="","",IF($B$4="","",IF(CA4="","",IF(BZ4="","",#REF!/AX27)))))</f>
        <v>0</v>
      </c>
      <c r="BE26" s="143"/>
      <c r="BF26" s="143"/>
      <c r="BG26" s="143"/>
      <c r="BH26" s="143">
        <f>IF(ISERROR(IF($B$4="","",IF(CI4="","",IF(CH4="","",BC27/BB27)))),0,IF($L3="","",IF($B$4="","",IF(CI4="","",IF(CH4="","",BC27/BB27)))))</f>
        <v>51.28</v>
      </c>
      <c r="BI26" s="143"/>
      <c r="BJ26" s="143"/>
      <c r="BK26" s="143"/>
      <c r="BL26" s="143"/>
      <c r="BM26" s="143">
        <f>IF(ISERROR(IF($B$4="","",IF(CQ4="","",IF(CP4="","",BG27/BF27)))),0,IF($L3="","",IF($B$4="","",IF(CQ4="","",IF(CP4="","",BG27/BF27)))))</f>
        <v>50.060606060606062</v>
      </c>
      <c r="BN26" s="143"/>
      <c r="BO26" s="143"/>
      <c r="BP26" s="143"/>
      <c r="BQ26" s="143"/>
      <c r="BR26" s="143">
        <f>IF(ISERROR(IF($B$4="","",IF(CY4="","",IF(CX4="","",BL27/BK27)))),0,IF($L3="","",IF($B$4="","",IF(CY4="","",IF(CX4="","",BL27/BK27)))))</f>
        <v>50.25</v>
      </c>
      <c r="BS26" s="143"/>
      <c r="BT26" s="143"/>
      <c r="BU26" s="143"/>
      <c r="BV26" s="143">
        <f>IF(ISERROR(IF($B$4="","",IF(DG4="","",IF(DF4="","",BP27/BO27)))),0,IF($L3="","",IF($B$4="","",IF(DG4="","",IF(DF4="","",BP27/BO27)))))</f>
        <v>49.358024691358025</v>
      </c>
      <c r="BW26" s="145" t="str">
        <f>IF(ISERROR(IF($B26="","",IF(BR26="","",IF(BS26="","",IF(foktomen!$Q$12="","",BR26/(foktomen!$Q$12*7)))))),0,IF($B26="","",IF(BR26="","",IF(BS26="","",IF(foktomen!$Q$12="","",BR26/(foktomen!$Q$12*7))))))</f>
        <v/>
      </c>
      <c r="BX26" s="143"/>
      <c r="BY26" s="143"/>
      <c r="BZ26" s="143"/>
      <c r="CA26" s="143">
        <f>IF(ISERROR(IF($B$4="","",IF(DO4="","",IF(DN4="","",BU27/BT27)))),0,IF($L3="","",IF($B$4="","",IF(DO4="","",IF(DN4="","",BU27/BT27)))))</f>
        <v>50.216867469879517</v>
      </c>
      <c r="CB26" s="143"/>
      <c r="CC26" s="143"/>
      <c r="CD26" s="143"/>
      <c r="CE26" s="143">
        <f>IF(ISERROR(IF($B$4="","",IF(DW4="","",IF(DV4="","",BZ27/BX27)))),0,IF($L3="","",IF($B$4="","",IF(DW4="","",IF(DV4="","",BZ27/BX27)))))</f>
        <v>49.514925373134325</v>
      </c>
      <c r="CF26" s="144"/>
      <c r="CG26" s="144"/>
      <c r="CH26" s="143"/>
      <c r="CI26" s="143">
        <f>IF(ISERROR(IF($B$4="","",IF(DW4="","",IF(DV4="","",CC27/CB27)))),0,IF($L3="","",IF($B$4="","",IF(DW4="","",IF(DV4="","",CC27/CB27)))))</f>
        <v>0</v>
      </c>
      <c r="CJ26" s="143"/>
      <c r="CK26" s="143"/>
      <c r="CL26" s="143"/>
      <c r="CM26" s="143">
        <f>IF(ISERROR(IF($B$4="","",IF(EE4="","",IF(ED4="","",CH27/CF27)))),0,IF($L3="","",IF($B$4="","",IF(EE4="","",IF(ED4="","",CH27/CF27)))))</f>
        <v>0</v>
      </c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3" t="str">
        <f>IF(ISERROR(IF($B26="","",IF(CX26="","",IF(CX26="","",IF(foktomen!$Q$15="","",CY26/CX26))))),0,IF($B26="","",IF(CX26="","",IF(CY26="","",IF(foktomen!$Q$15="","",CY26/CX26)))))</f>
        <v/>
      </c>
      <c r="DE26" s="143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3" t="str">
        <f>IF(ISERROR(IF($B26="","",IF(ED26="","",IF(EE26="","",IF(foktomen!$Q$19="","",EE26/ED26))))),0,IF($B26="","",IF(ED26="","",IF(EE26="","",IF(foktomen!$Q$19="","",EE26/ED26)))))</f>
        <v/>
      </c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</row>
    <row r="27" spans="2:180" s="147" customFormat="1" hidden="1" x14ac:dyDescent="0.25">
      <c r="B27" s="142"/>
      <c r="C27" s="143"/>
      <c r="D27" s="143"/>
      <c r="E27" s="143"/>
      <c r="F27" s="142"/>
      <c r="G27" s="143"/>
      <c r="H27" s="142"/>
      <c r="I27" s="142"/>
      <c r="J27" s="142"/>
      <c r="K27" s="144">
        <f>SUM(K4:K18)</f>
        <v>32</v>
      </c>
      <c r="L27" s="143">
        <f>SUM(L4:L18)</f>
        <v>1546</v>
      </c>
      <c r="M27" s="143"/>
      <c r="N27" s="143"/>
      <c r="O27" s="143"/>
      <c r="P27" s="143"/>
      <c r="Q27" s="144"/>
      <c r="R27" s="144"/>
      <c r="S27" s="143">
        <f>SUM(S4:S18)</f>
        <v>62</v>
      </c>
      <c r="T27" s="144">
        <f>SUM(T4:T18)</f>
        <v>1987</v>
      </c>
      <c r="U27" s="144"/>
      <c r="V27" s="143"/>
      <c r="W27" s="144">
        <f>SUM(AA4:AA18)</f>
        <v>29</v>
      </c>
      <c r="X27" s="143">
        <f>SUM(AB4:AB18)</f>
        <v>1380</v>
      </c>
      <c r="Y27" s="143"/>
      <c r="Z27" s="143"/>
      <c r="AA27" s="144"/>
      <c r="AB27" s="143">
        <f>SUM(AI4:AI18)</f>
        <v>42</v>
      </c>
      <c r="AC27" s="144">
        <f>SUM(AJ4:AJ18)</f>
        <v>1980</v>
      </c>
      <c r="AD27" s="144"/>
      <c r="AE27" s="143"/>
      <c r="AF27" s="144">
        <f>SUM(AQ4:AQ18)</f>
        <v>65</v>
      </c>
      <c r="AG27" s="143">
        <f>SUM(AR4:AR18)</f>
        <v>3198</v>
      </c>
      <c r="AH27" s="143"/>
      <c r="AI27" s="143"/>
      <c r="AJ27" s="144"/>
      <c r="AK27" s="143">
        <f>SUM(BB4:BB18)</f>
        <v>71</v>
      </c>
      <c r="AL27" s="144">
        <f>SUM(BC4:BC18)</f>
        <v>3478</v>
      </c>
      <c r="AM27" s="144"/>
      <c r="AN27" s="143"/>
      <c r="AO27" s="144">
        <f>SUM(BJ4:BJ18)</f>
        <v>64</v>
      </c>
      <c r="AP27" s="144"/>
      <c r="AQ27" s="143">
        <f>SUM(BK4:BK18)</f>
        <v>3083</v>
      </c>
      <c r="AR27" s="143"/>
      <c r="AS27" s="144"/>
      <c r="AT27" s="143">
        <f>SUM(BR4:BR18)</f>
        <v>73</v>
      </c>
      <c r="AU27" s="144">
        <f>SUM(BS4:BS18)</f>
        <v>3443</v>
      </c>
      <c r="AV27" s="144"/>
      <c r="AW27" s="143"/>
      <c r="AX27" s="144">
        <f>SUM(BZ4:BZ18)</f>
        <v>82</v>
      </c>
      <c r="AY27" s="143"/>
      <c r="AZ27" s="144"/>
      <c r="BA27" s="144"/>
      <c r="BB27" s="143">
        <f>SUM(CH4:CH18)</f>
        <v>75</v>
      </c>
      <c r="BC27" s="144">
        <f>SUM(CI4:CI18)</f>
        <v>3846</v>
      </c>
      <c r="BD27" s="144"/>
      <c r="BE27" s="143"/>
      <c r="BF27" s="144">
        <f>SUM(CP4:CP18)</f>
        <v>33</v>
      </c>
      <c r="BG27" s="143">
        <f>SUM(CQ4:CQ18)</f>
        <v>1652</v>
      </c>
      <c r="BH27" s="143"/>
      <c r="BI27" s="143"/>
      <c r="BJ27" s="144"/>
      <c r="BK27" s="143">
        <f>SUM(CX4:CX18)</f>
        <v>76</v>
      </c>
      <c r="BL27" s="144">
        <f>SUM(CY4:CY18)</f>
        <v>3819</v>
      </c>
      <c r="BM27" s="144"/>
      <c r="BN27" s="143"/>
      <c r="BO27" s="144">
        <f>SUM(DF4:DF18)</f>
        <v>81</v>
      </c>
      <c r="BP27" s="143">
        <f>SUM(DG4:DG18)</f>
        <v>3998</v>
      </c>
      <c r="BQ27" s="143"/>
      <c r="BR27" s="143"/>
      <c r="BS27" s="144"/>
      <c r="BT27" s="143">
        <f>SUM(DN4:DN18)</f>
        <v>83</v>
      </c>
      <c r="BU27" s="144">
        <f>SUM(DO4:DO18)</f>
        <v>4168</v>
      </c>
      <c r="BV27" s="144"/>
      <c r="BW27" s="145" t="str">
        <f>IF(ISERROR(IF($B27="","",IF(BR27="","",IF(BS27="","",IF(foktomen!$Q$12="","",BR27/(foktomen!$Q$12*7)))))),0,IF($B27="","",IF(BR27="","",IF(BS27="","",IF(foktomen!$Q$12="","",BR27/(foktomen!$Q$12*7))))))</f>
        <v/>
      </c>
      <c r="BX27" s="144">
        <f>SUM(DV4:DV18)</f>
        <v>134</v>
      </c>
      <c r="BY27" s="144"/>
      <c r="BZ27" s="143">
        <f>SUM(DW4:DW18)</f>
        <v>6635</v>
      </c>
      <c r="CA27" s="143"/>
      <c r="CB27" s="143"/>
      <c r="CC27" s="144"/>
      <c r="CD27" s="144"/>
      <c r="CE27" s="144"/>
      <c r="CF27" s="144"/>
      <c r="CG27" s="144"/>
      <c r="CH27" s="143">
        <f>SUM(EE4:EE18)</f>
        <v>4406</v>
      </c>
      <c r="CI27" s="143"/>
      <c r="CJ27" s="143"/>
      <c r="CK27" s="144"/>
      <c r="CL27" s="144"/>
      <c r="CM27" s="144"/>
      <c r="CN27" s="144"/>
      <c r="CO27" s="144"/>
      <c r="CP27" s="144">
        <f>SUM(CP4:CP26)</f>
        <v>33</v>
      </c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3" t="str">
        <f>IF(ISERROR(IF($B27="","",IF(CX27="","",IF(CX27="","",IF(foktomen!$Q$15="","",CY27/CX27))))),0,IF($B27="","",IF(CX27="","",IF(CY27="","",IF(foktomen!$Q$15="","",CY27/CX27)))))</f>
        <v/>
      </c>
      <c r="DE27" s="143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3" t="str">
        <f>IF(ISERROR(IF($B27="","",IF(ED27="","",IF(EE27="","",IF(foktomen!$Q$19="","",EE27/ED27))))),0,IF($B27="","",IF(ED27="","",IF(EE27="","",IF(foktomen!$Q$19="","",EE27/ED27)))))</f>
        <v/>
      </c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</row>
    <row r="28" spans="2:180" s="147" customFormat="1" hidden="1" x14ac:dyDescent="0.25">
      <c r="B28" s="142"/>
      <c r="C28" s="143"/>
      <c r="D28" s="143"/>
      <c r="E28" s="143"/>
      <c r="F28" s="142"/>
      <c r="G28" s="143"/>
      <c r="H28" s="142"/>
      <c r="I28" s="142"/>
      <c r="J28" s="142"/>
      <c r="K28" s="144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5" t="str">
        <f>IF(ISERROR(IF($B28="","",IF(BR28="","",IF(BS28="","",IF(foktomen!$Q$12="","",BR28/(foktomen!$Q$12*7)))))),0,IF($B28="","",IF(BR28="","",IF(BS28="","",IF(foktomen!$Q$12="","",BR28/(foktomen!$Q$12*7))))))</f>
        <v/>
      </c>
      <c r="BX28" s="143"/>
      <c r="BY28" s="143"/>
      <c r="BZ28" s="143"/>
      <c r="CA28" s="143"/>
      <c r="CB28" s="143"/>
      <c r="CC28" s="144"/>
      <c r="CD28" s="144"/>
      <c r="CE28" s="144"/>
      <c r="CF28" s="144"/>
      <c r="CG28" s="144"/>
      <c r="CH28" s="144"/>
      <c r="CI28" s="146" t="str">
        <f t="shared" ref="CI28:CI54" si="47">IF($B28="","",IF(CF28=(2),CK28,""))</f>
        <v/>
      </c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3" t="str">
        <f>IF(ISERROR(IF($B28="","",IF(CX28="","",IF(CX28="","",IF(foktomen!$Q$15="","",CY28/CX28))))),0,IF($B28="","",IF(CX28="","",IF(CY28="","",IF(foktomen!$Q$15="","",CY28/CX28)))))</f>
        <v/>
      </c>
      <c r="DE28" s="143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3" t="str">
        <f>IF(ISERROR(IF($B28="","",IF(ED28="","",IF(EE28="","",IF(foktomen!$Q$19="","",EE28/ED28))))),0,IF($B28="","",IF(ED28="","",IF(EE28="","",IF(foktomen!$Q$19="","",EE28/ED28)))))</f>
        <v/>
      </c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</row>
    <row r="29" spans="2:180" s="147" customFormat="1" hidden="1" x14ac:dyDescent="0.25">
      <c r="B29" s="142"/>
      <c r="C29" s="143"/>
      <c r="D29" s="143"/>
      <c r="E29" s="143"/>
      <c r="F29" s="142"/>
      <c r="G29" s="143"/>
      <c r="H29" s="142"/>
      <c r="I29" s="142"/>
      <c r="J29" s="142"/>
      <c r="K29" s="144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5" t="str">
        <f>IF(ISERROR(IF($B29="","",IF(BR29="","",IF(BS29="","",IF(foktomen!$Q$12="","",BR29/(foktomen!$Q$12*7)))))),0,IF($B29="","",IF(BR29="","",IF(BS29="","",IF(foktomen!$Q$12="","",BR29/(foktomen!$Q$12*7))))))</f>
        <v/>
      </c>
      <c r="BX29" s="143"/>
      <c r="BY29" s="143"/>
      <c r="BZ29" s="143"/>
      <c r="CA29" s="143"/>
      <c r="CB29" s="143"/>
      <c r="CC29" s="144"/>
      <c r="CD29" s="144"/>
      <c r="CE29" s="144"/>
      <c r="CF29" s="144"/>
      <c r="CG29" s="144"/>
      <c r="CH29" s="144"/>
      <c r="CI29" s="146" t="str">
        <f t="shared" si="47"/>
        <v/>
      </c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3" t="str">
        <f>IF(ISERROR(IF($B29="","",IF(CX29="","",IF(CX29="","",IF(foktomen!$Q$15="","",CY29/CX29))))),0,IF($B29="","",IF(CX29="","",IF(CY29="","",IF(foktomen!$Q$15="","",CY29/CX29)))))</f>
        <v/>
      </c>
      <c r="DE29" s="143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3" t="str">
        <f>IF(ISERROR(IF($B29="","",IF(ED29="","",IF(EE29="","",IF(foktomen!$Q$19="","",EE29/ED29))))),0,IF($B29="","",IF(ED29="","",IF(EE29="","",IF(foktomen!$Q$19="","",EE29/ED29)))))</f>
        <v/>
      </c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</row>
    <row r="30" spans="2:180" s="166" customFormat="1" hidden="1" x14ac:dyDescent="0.25">
      <c r="B30" s="164"/>
      <c r="C30" s="167"/>
      <c r="D30" s="167"/>
      <c r="E30" s="167"/>
      <c r="F30" s="164"/>
      <c r="G30" s="167"/>
      <c r="H30" s="164"/>
      <c r="I30" s="164"/>
      <c r="J30" s="164"/>
      <c r="K30" s="168">
        <v>18</v>
      </c>
      <c r="L30" s="168"/>
      <c r="M30" s="168"/>
      <c r="N30" s="168"/>
      <c r="O30" s="168"/>
      <c r="P30" s="168"/>
      <c r="Q30" s="168">
        <v>21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  <c r="AH30" s="169"/>
      <c r="AI30" s="16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45" t="str">
        <f>IF(ISERROR(IF($B30="","",IF(BR30="","",IF(BS30="","",IF(foktomen!$Q$12="","",BR30/(foktomen!$Q$12*7)))))),0,IF($B30="","",IF(BR30="","",IF(BS30="","",IF(foktomen!$Q$12="","",BR30/(foktomen!$Q$12*7))))))</f>
        <v/>
      </c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46" t="str">
        <f t="shared" si="47"/>
        <v/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43" t="str">
        <f>IF(ISERROR(IF($B30="","",IF(CX30="","",IF(CX30="","",IF(foktomen!$Q$15="","",CY30/CX30))))),0,IF($B30="","",IF(CX30="","",IF(CY30="","",IF(foktomen!$Q$15="","",CY30/CX30)))))</f>
        <v/>
      </c>
      <c r="DE30" s="143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43" t="str">
        <f>IF(ISERROR(IF($B30="","",IF(ED30="","",IF(EE30="","",IF(foktomen!$Q$19="","",EE30/ED30))))),0,IF($B30="","",IF(ED30="","",IF(EE30="","",IF(foktomen!$Q$19="","",EE30/ED30)))))</f>
        <v/>
      </c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</row>
    <row r="31" spans="2:180" s="166" customFormat="1" hidden="1" x14ac:dyDescent="0.25">
      <c r="B31" s="164"/>
      <c r="C31" s="167"/>
      <c r="D31" s="167"/>
      <c r="E31" s="167"/>
      <c r="F31" s="164"/>
      <c r="G31" s="167"/>
      <c r="H31" s="164"/>
      <c r="I31" s="164"/>
      <c r="J31" s="164"/>
      <c r="K31" s="154">
        <f>SUM(K4:K18)</f>
        <v>32</v>
      </c>
      <c r="L31" s="168"/>
      <c r="M31" s="168"/>
      <c r="N31" s="168"/>
      <c r="O31" s="168"/>
      <c r="P31" s="168"/>
      <c r="Q31" s="170">
        <f>AVERAGE(Q4:R18)</f>
        <v>48.108333333333327</v>
      </c>
      <c r="R31" s="168"/>
      <c r="S31" s="154">
        <f>SUM(S4:S18)</f>
        <v>62</v>
      </c>
      <c r="T31" s="168"/>
      <c r="U31" s="168"/>
      <c r="V31" s="168"/>
      <c r="W31" s="168"/>
      <c r="X31" s="168"/>
      <c r="Y31" s="170">
        <f>AVERAGE(Y4:Y18)</f>
        <v>36.96875</v>
      </c>
      <c r="Z31" s="168"/>
      <c r="AA31" s="154">
        <f>SUM(AA4:AA18)</f>
        <v>29</v>
      </c>
      <c r="AB31" s="168"/>
      <c r="AC31" s="168"/>
      <c r="AD31" s="168"/>
      <c r="AE31" s="168"/>
      <c r="AF31" s="168"/>
      <c r="AG31" s="170">
        <f>AVERAGE(AG4:AG18)</f>
        <v>45.8</v>
      </c>
      <c r="AH31" s="169"/>
      <c r="AI31" s="154">
        <f>SUM(AI4:AI18)</f>
        <v>42</v>
      </c>
      <c r="AJ31" s="168"/>
      <c r="AK31" s="168"/>
      <c r="AL31" s="168"/>
      <c r="AM31" s="168"/>
      <c r="AN31" s="168"/>
      <c r="AO31" s="170">
        <f>AVERAGE(AO4:AO18)</f>
        <v>46.984469696969697</v>
      </c>
      <c r="AP31" s="168"/>
      <c r="AQ31" s="154">
        <f>SUM(AQ4:AQ18)</f>
        <v>65</v>
      </c>
      <c r="AR31" s="168"/>
      <c r="AS31" s="168"/>
      <c r="AT31" s="168"/>
      <c r="AU31" s="168"/>
      <c r="AV31" s="168"/>
      <c r="AW31" s="168"/>
      <c r="AX31" s="168"/>
      <c r="AY31" s="168"/>
      <c r="AZ31" s="170">
        <f>AVERAGE(AZ4:AZ18)</f>
        <v>49.344688644688645</v>
      </c>
      <c r="BA31" s="168"/>
      <c r="BB31" s="154">
        <f>SUM(BB4:BB18)</f>
        <v>71</v>
      </c>
      <c r="BC31" s="168"/>
      <c r="BD31" s="168"/>
      <c r="BE31" s="168"/>
      <c r="BF31" s="168"/>
      <c r="BG31" s="168"/>
      <c r="BH31" s="170">
        <f>AVERAGE(BH4:BH18)</f>
        <v>48.989285714285714</v>
      </c>
      <c r="BI31" s="168"/>
      <c r="BJ31" s="154">
        <f>SUM(BJ4:BJ18)</f>
        <v>64</v>
      </c>
      <c r="BK31" s="168"/>
      <c r="BL31" s="168"/>
      <c r="BM31" s="168"/>
      <c r="BN31" s="168"/>
      <c r="BO31" s="168"/>
      <c r="BP31" s="170">
        <f>AVERAGE(BP4:BP18)</f>
        <v>48.413610383424626</v>
      </c>
      <c r="BQ31" s="168"/>
      <c r="BR31" s="154">
        <f>SUM(BR4:BR18)</f>
        <v>73</v>
      </c>
      <c r="BS31" s="168"/>
      <c r="BT31" s="168"/>
      <c r="BU31" s="168"/>
      <c r="BV31" s="168"/>
      <c r="BW31" s="145" t="str">
        <f>IF(ISERROR(IF($B31="","",IF(BR31="","",IF(BS31="","",IF(foktomen!$Q$12="","",BR31/(foktomen!$Q$12*7)))))),0,IF($B31="","",IF(BR31="","",IF(BS31="","",IF(foktomen!$Q$12="","",BR31/(foktomen!$Q$12*7))))))</f>
        <v/>
      </c>
      <c r="BX31" s="171">
        <f>AVERAGE(BX4:BX18)</f>
        <v>47.026671245421248</v>
      </c>
      <c r="BY31" s="168"/>
      <c r="BZ31" s="154">
        <f>SUM(BZ4:BZ18)</f>
        <v>82</v>
      </c>
      <c r="CA31" s="168"/>
      <c r="CB31" s="168"/>
      <c r="CC31" s="168"/>
      <c r="CD31" s="168"/>
      <c r="CE31" s="168"/>
      <c r="CF31" s="170">
        <f>AVERAGE(CF4:CF18)</f>
        <v>48.279861111111117</v>
      </c>
      <c r="CG31" s="168"/>
      <c r="CH31" s="154">
        <f>SUM(CH4:CH18)</f>
        <v>75</v>
      </c>
      <c r="CI31" s="146" t="str">
        <f t="shared" si="47"/>
        <v/>
      </c>
      <c r="CJ31" s="168"/>
      <c r="CK31" s="168"/>
      <c r="CL31" s="168"/>
      <c r="CM31" s="168"/>
      <c r="CN31" s="170">
        <f>AVERAGE(CN4:CN18)</f>
        <v>51.170483954451342</v>
      </c>
      <c r="CO31" s="168"/>
      <c r="CP31" s="154">
        <f>SUM(CP4:CP18)</f>
        <v>33</v>
      </c>
      <c r="CQ31" s="168"/>
      <c r="CR31" s="168"/>
      <c r="CS31" s="168"/>
      <c r="CT31" s="168"/>
      <c r="CU31" s="168"/>
      <c r="CV31" s="170">
        <f>AVERAGE(CV4:CV18)</f>
        <v>48.737012987012989</v>
      </c>
      <c r="CW31" s="168"/>
      <c r="CX31" s="154">
        <f>SUM(CX4:CX18)</f>
        <v>76</v>
      </c>
      <c r="CY31" s="168"/>
      <c r="CZ31" s="168"/>
      <c r="DA31" s="168"/>
      <c r="DB31" s="168"/>
      <c r="DC31" s="168"/>
      <c r="DD31" s="143">
        <f>AVERAGE(DD4:DD18)</f>
        <v>50.375724637681159</v>
      </c>
      <c r="DE31" s="143"/>
      <c r="DF31" s="154">
        <f>SUM(DF4:DF18)</f>
        <v>81</v>
      </c>
      <c r="DG31" s="168"/>
      <c r="DH31" s="168"/>
      <c r="DI31" s="168"/>
      <c r="DJ31" s="168"/>
      <c r="DK31" s="168"/>
      <c r="DL31" s="170">
        <f>AVERAGE(DL4:DL18)</f>
        <v>49.35679012345679</v>
      </c>
      <c r="DM31" s="168"/>
      <c r="DN31" s="154">
        <f>SUM(DN4:DN18)</f>
        <v>83</v>
      </c>
      <c r="DO31" s="168"/>
      <c r="DP31" s="168"/>
      <c r="DQ31" s="168"/>
      <c r="DR31" s="168"/>
      <c r="DS31" s="168"/>
      <c r="DT31" s="170">
        <f>AVERAGE(DT4:DT18)</f>
        <v>50.114144736842107</v>
      </c>
      <c r="DU31" s="168"/>
      <c r="DV31" s="154">
        <f>SUM(DV4:DV18)</f>
        <v>134</v>
      </c>
      <c r="DW31" s="168"/>
      <c r="DX31" s="168"/>
      <c r="DY31" s="168"/>
      <c r="DZ31" s="168"/>
      <c r="EA31" s="168"/>
      <c r="EB31" s="170">
        <f>AVERAGE(EB4:EB18)</f>
        <v>49.361059907834104</v>
      </c>
      <c r="EC31" s="168"/>
      <c r="ED31" s="154">
        <f>SUM(ED4:ED18)</f>
        <v>86</v>
      </c>
      <c r="EE31" s="168"/>
      <c r="EF31" s="168"/>
      <c r="EG31" s="168"/>
      <c r="EH31" s="168"/>
      <c r="EI31" s="168"/>
      <c r="EJ31" s="170">
        <f>AVERAGE(EJ4:EJ18)</f>
        <v>51.351785714285711</v>
      </c>
      <c r="EK31" s="168"/>
      <c r="EL31" s="154">
        <f>SUM(EL4:EL18)</f>
        <v>95</v>
      </c>
      <c r="EM31" s="168"/>
      <c r="EN31" s="168"/>
      <c r="EO31" s="168"/>
      <c r="EP31" s="168"/>
      <c r="EQ31" s="168"/>
      <c r="ER31" s="170">
        <f>AVERAGE(ER4:ER18)</f>
        <v>50.400699383594123</v>
      </c>
      <c r="ES31" s="168"/>
      <c r="ET31" s="154">
        <f>SUM(ET4:ET18)</f>
        <v>15</v>
      </c>
      <c r="EU31" s="168"/>
      <c r="EV31" s="168"/>
      <c r="EW31" s="168"/>
      <c r="EX31" s="168"/>
      <c r="EY31" s="168"/>
      <c r="EZ31" s="170">
        <f>AVERAGE(EZ4:EZ18)</f>
        <v>54.133333333333333</v>
      </c>
      <c r="FA31" s="168"/>
      <c r="FB31" s="154">
        <f>SUM(FB4:FB18)</f>
        <v>0</v>
      </c>
      <c r="FC31" s="168"/>
      <c r="FD31" s="168"/>
      <c r="FE31" s="168"/>
      <c r="FF31" s="168"/>
      <c r="FG31" s="168"/>
      <c r="FH31" s="168"/>
      <c r="FI31" s="168"/>
      <c r="FJ31" s="154">
        <f>SUM(FJ4:FJ18)</f>
        <v>0</v>
      </c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</row>
    <row r="32" spans="2:180" s="166" customFormat="1" hidden="1" x14ac:dyDescent="0.25">
      <c r="B32" s="164"/>
      <c r="C32" s="167"/>
      <c r="D32" s="167"/>
      <c r="E32" s="167"/>
      <c r="F32" s="164"/>
      <c r="G32" s="167"/>
      <c r="H32" s="164"/>
      <c r="I32" s="164"/>
      <c r="J32" s="164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9"/>
      <c r="AH32" s="169"/>
      <c r="AI32" s="16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45" t="str">
        <f>IF(ISERROR(IF($B32="","",IF(BR32="","",IF(BS32="","",IF(foktomen!$Q$12="","",BR32/(foktomen!$Q$12*7)))))),0,IF($B32="","",IF(BR32="","",IF(BS32="","",IF(foktomen!$Q$12="","",BR32/(foktomen!$Q$12*7))))))</f>
        <v/>
      </c>
      <c r="BX32" s="170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46" t="str">
        <f t="shared" si="47"/>
        <v/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43" t="str">
        <f>IF(ISERROR(IF($B32="","",IF(CX32="","",IF(CX32="","",IF(foktomen!$Q$15="","",CY32/CX32))))),0,IF($B32="","",IF(CX32="","",IF(CY32="","",IF(foktomen!$Q$15="","",CY32/CX32)))))</f>
        <v/>
      </c>
      <c r="DE32" s="143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</row>
    <row r="33" spans="2:180" s="129" customFormat="1" x14ac:dyDescent="0.25">
      <c r="B33" s="29"/>
      <c r="C33" s="6"/>
      <c r="D33" s="6"/>
      <c r="E33" s="6"/>
      <c r="F33" s="29"/>
      <c r="G33" s="6"/>
      <c r="H33" s="29"/>
      <c r="I33" s="29"/>
      <c r="J33" s="29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34"/>
      <c r="AI33" s="34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128" t="str">
        <f>IF(ISERROR(IF($B33="","",IF(BR33="","",IF(BS33="","",IF(foktomen!$Q$12="","",BR33/(foktomen!$Q$12*7)))))),0,IF($B33="","",IF(BR33="","",IF(BS33="","",IF(foktomen!$Q$12="","",BR33/(foktomen!$Q$12*7))))))</f>
        <v/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99" t="str">
        <f t="shared" si="47"/>
        <v/>
      </c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8" t="str">
        <f>IF(ISERROR(IF($B33="","",IF(CX33="","",IF(CX33="","",IF(foktomen!$Q$15="","",CY33/CX33))))),0,IF($B33="","",IF(CX33="","",IF(CY33="","",IF(foktomen!$Q$15="","",CY33/CX33)))))</f>
        <v/>
      </c>
      <c r="DE33" s="8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</row>
    <row r="34" spans="2:180" s="129" customFormat="1" ht="28.5" customHeight="1" x14ac:dyDescent="0.25">
      <c r="B34" s="29"/>
      <c r="C34" s="6"/>
      <c r="D34" s="6"/>
      <c r="E34" s="29"/>
      <c r="F34" s="29"/>
      <c r="G34" s="29"/>
      <c r="H34" s="29"/>
      <c r="I34" s="312" t="s">
        <v>118</v>
      </c>
      <c r="J34" s="30"/>
      <c r="K34" s="315" t="s">
        <v>37</v>
      </c>
      <c r="L34" s="316"/>
      <c r="M34" s="30"/>
      <c r="N34" s="30"/>
      <c r="O34" s="30"/>
      <c r="P34" s="312" t="s">
        <v>116</v>
      </c>
      <c r="Q34" s="321" t="s">
        <v>1</v>
      </c>
      <c r="R34" s="322"/>
      <c r="S34" s="323"/>
      <c r="T34" s="323"/>
      <c r="U34" s="323"/>
      <c r="V34" s="324"/>
      <c r="W34" s="321" t="s">
        <v>0</v>
      </c>
      <c r="X34" s="323"/>
      <c r="Y34" s="323"/>
      <c r="Z34" s="323"/>
      <c r="AA34" s="324"/>
      <c r="AB34" s="294" t="s">
        <v>115</v>
      </c>
      <c r="AC34" s="277"/>
      <c r="AD34" s="277"/>
      <c r="AE34" s="277"/>
      <c r="AF34" s="295"/>
      <c r="AG34" s="137"/>
      <c r="AH34" s="26"/>
      <c r="AI34" s="26"/>
      <c r="AJ34" s="2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128" t="str">
        <f>IF(ISERROR(IF($B34="","",IF(BR34="","",IF(BS34="","",IF(foktomen!$Q$12="","",BR34/(foktomen!$Q$12*7)))))),0,IF($B34="","",IF(BR34="","",IF(BS34="","",IF(foktomen!$Q$12="","",BR34/(foktomen!$Q$12*7))))))</f>
        <v/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99" t="str">
        <f t="shared" si="47"/>
        <v/>
      </c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8" t="str">
        <f>IF(ISERROR(IF($B34="","",IF(CX34="","",IF(CX34="","",IF(foktomen!$Q$15="","",CY34/CX34))))),0,IF($B34="","",IF(CX34="","",IF(CY34="","",IF(foktomen!$Q$15="","",CY34/CX34)))))</f>
        <v/>
      </c>
      <c r="DE34" s="8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</row>
    <row r="35" spans="2:180" s="129" customFormat="1" ht="15" customHeight="1" x14ac:dyDescent="0.25">
      <c r="B35" s="29"/>
      <c r="C35" s="6"/>
      <c r="D35" s="6"/>
      <c r="E35" s="29"/>
      <c r="F35" s="29"/>
      <c r="G35" s="29"/>
      <c r="H35" s="29"/>
      <c r="I35" s="313"/>
      <c r="J35" s="30"/>
      <c r="K35" s="139" t="s">
        <v>34</v>
      </c>
      <c r="L35" s="63" t="s">
        <v>35</v>
      </c>
      <c r="M35" s="30"/>
      <c r="N35" s="30"/>
      <c r="O35" s="30"/>
      <c r="P35" s="313"/>
      <c r="Q35" s="325"/>
      <c r="R35" s="326"/>
      <c r="S35" s="326"/>
      <c r="T35" s="326"/>
      <c r="U35" s="326"/>
      <c r="V35" s="327"/>
      <c r="W35" s="325"/>
      <c r="X35" s="326"/>
      <c r="Y35" s="326"/>
      <c r="Z35" s="326"/>
      <c r="AA35" s="327"/>
      <c r="AB35" s="296"/>
      <c r="AC35" s="297"/>
      <c r="AD35" s="297"/>
      <c r="AE35" s="297"/>
      <c r="AF35" s="298"/>
      <c r="AG35" s="136"/>
      <c r="AH35" s="26"/>
      <c r="AI35" s="26"/>
      <c r="AJ35" s="2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128" t="str">
        <f>IF(ISERROR(IF($B35="","",IF(BR35="","",IF(BS35="","",IF(foktomen!$Q$12="","",BR35/(foktomen!$Q$12*7)))))),0,IF($B35="","",IF(BR35="","",IF(BS35="","",IF(foktomen!$Q$12="","",BR35/(foktomen!$Q$12*7))))))</f>
        <v/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99" t="str">
        <f t="shared" si="47"/>
        <v/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8" t="str">
        <f>IF(ISERROR(IF($B35="","",IF(CX35="","",IF(CX35="","",IF(foktomen!$Q$15="","",CY35/CX35))))),0,IF($B35="","",IF(CX35="","",IF(CY35="","",IF(foktomen!$Q$15="","",CY35/CX35)))))</f>
        <v/>
      </c>
      <c r="DE35" s="8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</row>
    <row r="36" spans="2:180" s="129" customFormat="1" ht="15.75" customHeight="1" x14ac:dyDescent="0.25">
      <c r="B36" s="130">
        <f t="shared" ref="B36:B49" si="48">IF(B4="","",B4)</f>
        <v>42087</v>
      </c>
      <c r="C36" s="123"/>
      <c r="D36" s="123"/>
      <c r="E36" s="124"/>
      <c r="F36" s="124"/>
      <c r="G36" s="124"/>
      <c r="H36" s="124"/>
      <c r="I36" s="125">
        <f t="shared" ref="I36:I49" si="49">IF($E4="","",E4)</f>
        <v>279</v>
      </c>
      <c r="J36" s="133"/>
      <c r="K36" s="135">
        <f>IF(I36="","",IF(I78&gt;=1,I78,""))</f>
        <v>48.99205284138872</v>
      </c>
      <c r="L36" s="131" t="str">
        <f>IF($B$4="","",IF(K78&gt;=1,K78,""))</f>
        <v/>
      </c>
      <c r="M36" s="126"/>
      <c r="N36" s="126"/>
      <c r="O36" s="126"/>
      <c r="P36" s="132">
        <f>IF(B4="","",I36/(foktomen!$Q$29*7))</f>
        <v>0.59488272921108742</v>
      </c>
      <c r="Q36" s="308">
        <f t="shared" ref="Q36:Q49" si="50">IF(I36="","",(B36+$K$30))</f>
        <v>42105</v>
      </c>
      <c r="R36" s="308"/>
      <c r="S36" s="308"/>
      <c r="T36" s="308"/>
      <c r="U36" s="308"/>
      <c r="V36" s="308"/>
      <c r="W36" s="307">
        <f>IF(I36="","",(B36+$Q$30))</f>
        <v>42108</v>
      </c>
      <c r="X36" s="307"/>
      <c r="Y36" s="307"/>
      <c r="Z36" s="307"/>
      <c r="AA36" s="307"/>
      <c r="AB36" s="328"/>
      <c r="AC36" s="291"/>
      <c r="AD36" s="291"/>
      <c r="AE36" s="291"/>
      <c r="AF36" s="291"/>
      <c r="AG36" s="136"/>
      <c r="AH36" s="133"/>
      <c r="AI36" s="133"/>
      <c r="AJ36" s="133"/>
      <c r="AK36" s="133"/>
      <c r="AL36" s="26"/>
      <c r="AM36" s="26"/>
      <c r="AN36" s="33"/>
      <c r="AO36" s="26"/>
      <c r="AP36" s="26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128" t="str">
        <f>IF(ISERROR(IF($B36="","",IF(BR36="","",IF(BS36="","",IF(foktomen!$Q$12="","",BR36/(foktomen!$Q$12*7)))))),0,IF($B36="","",IF(BR36="","",IF(BS36="","",IF(foktomen!$Q$12="","",BR36/(foktomen!$Q$12*7))))))</f>
        <v/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99" t="str">
        <f t="shared" si="47"/>
        <v/>
      </c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8" t="str">
        <f>IF(ISERROR(IF($B36="","",IF(CX36="","",IF(CX36="","",IF(foktomen!$Q$15="","",CY36/CX36))))),0,IF($B36="","",IF(CX36="","",IF(CY36="","",IF(foktomen!$Q$15="","",CY36/CX36)))))</f>
        <v/>
      </c>
      <c r="DE36" s="8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</row>
    <row r="37" spans="2:180" s="129" customFormat="1" ht="18" x14ac:dyDescent="0.25">
      <c r="B37" s="130">
        <f t="shared" si="48"/>
        <v>42095</v>
      </c>
      <c r="C37" s="123"/>
      <c r="D37" s="123"/>
      <c r="E37" s="124"/>
      <c r="F37" s="124"/>
      <c r="G37" s="124"/>
      <c r="H37" s="124"/>
      <c r="I37" s="125">
        <f t="shared" si="49"/>
        <v>277</v>
      </c>
      <c r="J37" s="133"/>
      <c r="K37" s="135">
        <f>IF(I37="","",IF(L78&gt;=1,L78,""))</f>
        <v>48.942720797720803</v>
      </c>
      <c r="L37" s="131" t="str">
        <f>IF($B$4="","",IF(M78&gt;=1,M78,""))</f>
        <v/>
      </c>
      <c r="M37" s="126"/>
      <c r="N37" s="126"/>
      <c r="O37" s="126"/>
      <c r="P37" s="132">
        <f>IF(B5="","",I37/(foktomen!$Q$29*7))</f>
        <v>0.59061833688699361</v>
      </c>
      <c r="Q37" s="309">
        <f t="shared" si="50"/>
        <v>42113</v>
      </c>
      <c r="R37" s="310"/>
      <c r="S37" s="310"/>
      <c r="T37" s="310"/>
      <c r="U37" s="310"/>
      <c r="V37" s="311"/>
      <c r="W37" s="307">
        <f>IF(I37="","",(B37+$Q$30))</f>
        <v>42116</v>
      </c>
      <c r="X37" s="307"/>
      <c r="Y37" s="307"/>
      <c r="Z37" s="307"/>
      <c r="AA37" s="307"/>
      <c r="AB37" s="328"/>
      <c r="AC37" s="291"/>
      <c r="AD37" s="291"/>
      <c r="AE37" s="291"/>
      <c r="AF37" s="291"/>
      <c r="AG37" s="136"/>
      <c r="AH37" s="133"/>
      <c r="AI37" s="133"/>
      <c r="AJ37" s="134"/>
      <c r="AK37" s="134"/>
      <c r="AL37" s="26"/>
      <c r="AM37" s="26"/>
      <c r="AN37" s="33"/>
      <c r="AO37" s="26"/>
      <c r="AP37" s="26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128" t="str">
        <f>IF(ISERROR(IF($B37="","",IF(BR37="","",IF(BS37="","",IF(foktomen!$Q$12="","",BR37/(foktomen!$Q$12*7)))))),0,IF($B37="","",IF(BR37="","",IF(BS37="","",IF(foktomen!$Q$12="","",BR37/(foktomen!$Q$12*7))))))</f>
        <v/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99" t="str">
        <f t="shared" si="47"/>
        <v/>
      </c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8" t="str">
        <f>IF(ISERROR(IF($B37="","",IF(CX37="","",IF(CX37="","",IF(foktomen!$Q$15="","",CY37/CX37))))),0,IF($B37="","",IF(CX37="","",IF(CY37="","",IF(foktomen!$Q$15="","",CY37/CX37)))))</f>
        <v/>
      </c>
      <c r="DE37" s="8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</row>
    <row r="38" spans="2:180" s="129" customFormat="1" ht="18" x14ac:dyDescent="0.25">
      <c r="B38" s="130">
        <f t="shared" si="48"/>
        <v>42101</v>
      </c>
      <c r="C38" s="123"/>
      <c r="D38" s="123"/>
      <c r="E38" s="124"/>
      <c r="F38" s="124"/>
      <c r="G38" s="124"/>
      <c r="H38" s="124"/>
      <c r="I38" s="125">
        <f t="shared" si="49"/>
        <v>289</v>
      </c>
      <c r="J38" s="133"/>
      <c r="K38" s="135">
        <f>IF($B$4="","",IF(N78&gt;=1,N78,""))</f>
        <v>45.460277160475485</v>
      </c>
      <c r="L38" s="131" t="str">
        <f t="shared" ref="L38:L49" si="51">IF($B$4="","",IF(K80&gt;=1,K80,""))</f>
        <v/>
      </c>
      <c r="M38" s="126"/>
      <c r="N38" s="126"/>
      <c r="O38" s="126"/>
      <c r="P38" s="132">
        <f>IF(B6="","",I38/(foktomen!$Q$29*7))</f>
        <v>0.61620469083155649</v>
      </c>
      <c r="Q38" s="309">
        <f t="shared" si="50"/>
        <v>42119</v>
      </c>
      <c r="R38" s="310"/>
      <c r="S38" s="310"/>
      <c r="T38" s="310"/>
      <c r="U38" s="310"/>
      <c r="V38" s="311"/>
      <c r="W38" s="307">
        <f>IF(I38="","",(B38+$Q$30))</f>
        <v>42122</v>
      </c>
      <c r="X38" s="307"/>
      <c r="Y38" s="307"/>
      <c r="Z38" s="307"/>
      <c r="AA38" s="307"/>
      <c r="AB38" s="328"/>
      <c r="AC38" s="291"/>
      <c r="AD38" s="291"/>
      <c r="AE38" s="291"/>
      <c r="AF38" s="291"/>
      <c r="AG38" s="136"/>
      <c r="AH38" s="133"/>
      <c r="AI38" s="133"/>
      <c r="AJ38" s="134"/>
      <c r="AK38" s="134"/>
      <c r="AL38" s="26"/>
      <c r="AM38" s="26"/>
      <c r="AN38" s="33"/>
      <c r="AO38" s="26"/>
      <c r="AP38" s="26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128" t="str">
        <f>IF(ISERROR(IF($B38="","",IF(BR38="","",IF(BS38="","",IF(foktomen!$Q$12="","",BR38/(foktomen!$Q$12*7)))))),0,IF($B38="","",IF(BR38="","",IF(BS38="","",IF(foktomen!$Q$12="","",BR38/(foktomen!$Q$12*7))))))</f>
        <v/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99" t="str">
        <f t="shared" si="47"/>
        <v/>
      </c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8" t="str">
        <f>IF(ISERROR(IF($B38="","",IF(CX38="","",IF(CX38="","",IF(foktomen!$Q$15="","",CY38/CX38))))),0,IF($B38="","",IF(CX38="","",IF(CY38="","",IF(foktomen!$Q$15="","",CY38/CX38)))))</f>
        <v/>
      </c>
      <c r="DE38" s="8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</row>
    <row r="39" spans="2:180" s="129" customFormat="1" ht="18" x14ac:dyDescent="0.25">
      <c r="B39" s="130">
        <f t="shared" si="48"/>
        <v>42113</v>
      </c>
      <c r="C39" s="123"/>
      <c r="D39" s="123"/>
      <c r="E39" s="124"/>
      <c r="F39" s="124"/>
      <c r="G39" s="124"/>
      <c r="H39" s="124"/>
      <c r="I39" s="125">
        <f t="shared" si="49"/>
        <v>353</v>
      </c>
      <c r="J39" s="133"/>
      <c r="K39" s="135">
        <f>IF(I39="","",IF(P78&gt;=1,P78,""))</f>
        <v>48.274356699201412</v>
      </c>
      <c r="L39" s="131" t="str">
        <f t="shared" si="51"/>
        <v/>
      </c>
      <c r="M39" s="126"/>
      <c r="N39" s="126"/>
      <c r="O39" s="126"/>
      <c r="P39" s="132">
        <f>IF(B7="","",I39/(foktomen!$Q$29*7))</f>
        <v>0.75266524520255862</v>
      </c>
      <c r="Q39" s="308">
        <f t="shared" si="50"/>
        <v>42131</v>
      </c>
      <c r="R39" s="308"/>
      <c r="S39" s="314"/>
      <c r="T39" s="314"/>
      <c r="U39" s="314"/>
      <c r="V39" s="314"/>
      <c r="W39" s="307">
        <f>IF(I39="","",(B39+$Q$30))</f>
        <v>42134</v>
      </c>
      <c r="X39" s="307"/>
      <c r="Y39" s="307"/>
      <c r="Z39" s="307"/>
      <c r="AA39" s="307"/>
      <c r="AB39" s="328"/>
      <c r="AC39" s="291"/>
      <c r="AD39" s="291"/>
      <c r="AE39" s="291"/>
      <c r="AF39" s="291"/>
      <c r="AG39" s="136"/>
      <c r="AH39" s="133"/>
      <c r="AI39" s="133"/>
      <c r="AJ39" s="134"/>
      <c r="AK39" s="134"/>
      <c r="AL39" s="26"/>
      <c r="AM39" s="26"/>
      <c r="AN39" s="33"/>
      <c r="AO39" s="26"/>
      <c r="AP39" s="26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128" t="str">
        <f>IF(ISERROR(IF($B39="","",IF(BR39="","",IF(BS39="","",IF(foktomen!$Q$12="","",BR39/(foktomen!$Q$12*7)))))),0,IF($B39="","",IF(BR39="","",IF(BS39="","",IF(foktomen!$Q$12="","",BR39/(foktomen!$Q$12*7))))))</f>
        <v/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99" t="str">
        <f t="shared" si="47"/>
        <v/>
      </c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8" t="str">
        <f>IF(ISERROR(IF($B39="","",IF(CX39="","",IF(CX39="","",IF(foktomen!$Q$15="","",CY39/CX39))))),0,IF($B39="","",IF(CX39="","",IF(CY39="","",IF(foktomen!$Q$15="","",CY39/CX39)))))</f>
        <v/>
      </c>
      <c r="DE39" s="8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</row>
    <row r="40" spans="2:180" s="129" customFormat="1" ht="18" x14ac:dyDescent="0.25">
      <c r="B40" s="130" t="str">
        <f t="shared" si="48"/>
        <v/>
      </c>
      <c r="C40" s="123"/>
      <c r="D40" s="123"/>
      <c r="E40" s="124"/>
      <c r="F40" s="124"/>
      <c r="G40" s="124"/>
      <c r="H40" s="124"/>
      <c r="I40" s="125" t="str">
        <f t="shared" si="49"/>
        <v/>
      </c>
      <c r="J40" s="133"/>
      <c r="K40" s="135" t="str">
        <f>IF(I40="","",IF(S78&gt;=1,S78,""))</f>
        <v/>
      </c>
      <c r="L40" s="131" t="str">
        <f t="shared" si="51"/>
        <v/>
      </c>
      <c r="M40" s="126"/>
      <c r="N40" s="126"/>
      <c r="O40" s="126"/>
      <c r="P40" s="132" t="str">
        <f>IF(I40="","",I40/(foktomen!$Q$29*7))</f>
        <v/>
      </c>
      <c r="Q40" s="308" t="str">
        <f t="shared" si="50"/>
        <v/>
      </c>
      <c r="R40" s="308"/>
      <c r="S40" s="314"/>
      <c r="T40" s="314"/>
      <c r="U40" s="314"/>
      <c r="V40" s="314"/>
      <c r="W40" s="307" t="str">
        <f>IF(P40="","",(B40+$Q$30))</f>
        <v/>
      </c>
      <c r="X40" s="307"/>
      <c r="Y40" s="307"/>
      <c r="Z40" s="307"/>
      <c r="AA40" s="307"/>
      <c r="AB40" s="328"/>
      <c r="AC40" s="291"/>
      <c r="AD40" s="291"/>
      <c r="AE40" s="291"/>
      <c r="AF40" s="291"/>
      <c r="AG40" s="136"/>
      <c r="AH40" s="133"/>
      <c r="AI40" s="133"/>
      <c r="AJ40" s="134"/>
      <c r="AK40" s="134"/>
      <c r="AL40" s="26"/>
      <c r="AM40" s="26"/>
      <c r="AN40" s="33"/>
      <c r="AO40" s="26"/>
      <c r="AP40" s="26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128" t="str">
        <f>IF(ISERROR(IF($B40="","",IF(BR40="","",IF(BS40="","",IF(foktomen!$Q$12="","",BR40/(foktomen!$Q$12*7)))))),0,IF($B40="","",IF(BR40="","",IF(BS40="","",IF(foktomen!$Q$12="","",BR40/(foktomen!$Q$12*7))))))</f>
        <v/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99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8" t="str">
        <f>IF(ISERROR(IF($B40="","",IF(CX40="","",IF(CX40="","",IF(foktomen!$Q$15="","",CY40/CX40))))),0,IF($B40="","",IF(CX40="","",IF(CY40="","",IF(foktomen!$Q$15="","",CY40/CX40)))))</f>
        <v/>
      </c>
      <c r="DE40" s="8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</row>
    <row r="41" spans="2:180" s="129" customFormat="1" ht="18" x14ac:dyDescent="0.25">
      <c r="B41" s="130" t="str">
        <f t="shared" si="48"/>
        <v/>
      </c>
      <c r="C41" s="123"/>
      <c r="D41" s="123"/>
      <c r="E41" s="124"/>
      <c r="F41" s="124"/>
      <c r="G41" s="124"/>
      <c r="H41" s="124"/>
      <c r="I41" s="125" t="str">
        <f t="shared" si="49"/>
        <v/>
      </c>
      <c r="J41" s="133"/>
      <c r="K41" s="135" t="str">
        <f>IF($B$4="","",IF(U78&gt;=1,U78,""))</f>
        <v/>
      </c>
      <c r="L41" s="131" t="str">
        <f t="shared" si="51"/>
        <v/>
      </c>
      <c r="M41" s="126"/>
      <c r="N41" s="126"/>
      <c r="O41" s="126"/>
      <c r="P41" s="132" t="str">
        <f>IF(I41="","",I41/(foktomen!$Q$29*7))</f>
        <v/>
      </c>
      <c r="Q41" s="308" t="str">
        <f t="shared" si="50"/>
        <v/>
      </c>
      <c r="R41" s="308"/>
      <c r="S41" s="314"/>
      <c r="T41" s="314"/>
      <c r="U41" s="314"/>
      <c r="V41" s="314"/>
      <c r="W41" s="307" t="str">
        <f t="shared" ref="W41:W49" si="52">IF(I41="","",(B41+$Q$30))</f>
        <v/>
      </c>
      <c r="X41" s="307"/>
      <c r="Y41" s="307"/>
      <c r="Z41" s="307"/>
      <c r="AA41" s="307"/>
      <c r="AB41" s="328"/>
      <c r="AC41" s="291"/>
      <c r="AD41" s="291"/>
      <c r="AE41" s="291"/>
      <c r="AF41" s="291"/>
      <c r="AG41" s="136"/>
      <c r="AH41" s="133"/>
      <c r="AI41" s="133"/>
      <c r="AJ41" s="134"/>
      <c r="AK41" s="134"/>
      <c r="AL41" s="26"/>
      <c r="AM41" s="26"/>
      <c r="AN41" s="33"/>
      <c r="AO41" s="26"/>
      <c r="AP41" s="26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128" t="str">
        <f>IF(ISERROR(IF($B41="","",IF(BR41="","",IF(BS41="","",IF(foktomen!$Q$12="","",BR41/(foktomen!$Q$12*7)))))),0,IF($B41="","",IF(BR41="","",IF(BS41="","",IF(foktomen!$Q$12="","",BR41/(foktomen!$Q$12*7))))))</f>
        <v/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99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8" t="str">
        <f>IF(ISERROR(IF($B41="","",IF(CX41="","",IF(CX41="","",IF(foktomen!$Q$15="","",CY41/CX41))))),0,IF($B41="","",IF(CX41="","",IF(CY41="","",IF(foktomen!$Q$15="","",CY41/CX41)))))</f>
        <v/>
      </c>
      <c r="DE41" s="8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</row>
    <row r="42" spans="2:180" s="129" customFormat="1" ht="18" x14ac:dyDescent="0.25">
      <c r="B42" s="130" t="str">
        <f t="shared" si="48"/>
        <v/>
      </c>
      <c r="C42" s="123"/>
      <c r="D42" s="123"/>
      <c r="E42" s="124"/>
      <c r="F42" s="124"/>
      <c r="G42" s="124"/>
      <c r="H42" s="124"/>
      <c r="I42" s="125" t="str">
        <f t="shared" si="49"/>
        <v/>
      </c>
      <c r="J42" s="133"/>
      <c r="K42" s="135" t="str">
        <f>IF($B$4="","",IF(W78&gt;=1,W78,""))</f>
        <v/>
      </c>
      <c r="L42" s="131" t="str">
        <f t="shared" si="51"/>
        <v/>
      </c>
      <c r="M42" s="126"/>
      <c r="N42" s="126"/>
      <c r="O42" s="126"/>
      <c r="P42" s="132" t="str">
        <f>IF(I42="","",I42/(foktomen!$Q$29*7))</f>
        <v/>
      </c>
      <c r="Q42" s="308" t="str">
        <f t="shared" si="50"/>
        <v/>
      </c>
      <c r="R42" s="308"/>
      <c r="S42" s="314"/>
      <c r="T42" s="314"/>
      <c r="U42" s="314"/>
      <c r="V42" s="314"/>
      <c r="W42" s="307" t="str">
        <f t="shared" si="52"/>
        <v/>
      </c>
      <c r="X42" s="307"/>
      <c r="Y42" s="307"/>
      <c r="Z42" s="307"/>
      <c r="AA42" s="307"/>
      <c r="AB42" s="328"/>
      <c r="AC42" s="291"/>
      <c r="AD42" s="291"/>
      <c r="AE42" s="291"/>
      <c r="AF42" s="291"/>
      <c r="AG42" s="136"/>
      <c r="AH42" s="133"/>
      <c r="AI42" s="133"/>
      <c r="AJ42" s="134"/>
      <c r="AK42" s="134"/>
      <c r="AL42" s="26"/>
      <c r="AM42" s="26"/>
      <c r="AN42" s="33"/>
      <c r="AO42" s="26"/>
      <c r="AP42" s="26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128" t="str">
        <f>IF(ISERROR(IF($B42="","",IF(BR42="","",IF(BS42="","",IF(foktomen!$Q$12="","",BR42/(foktomen!$Q$12*7)))))),0,IF($B42="","",IF(BR42="","",IF(BS42="","",IF(foktomen!$Q$12="","",BR42/(foktomen!$Q$12*7))))))</f>
        <v/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99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8" t="str">
        <f>IF(ISERROR(IF($B42="","",IF(CX42="","",IF(CX42="","",IF(foktomen!$Q$15="","",CY42/CX42))))),0,IF($B42="","",IF(CX42="","",IF(CY42="","",IF(foktomen!$Q$15="","",CY42/CX42)))))</f>
        <v/>
      </c>
      <c r="DE42" s="8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</row>
    <row r="43" spans="2:180" s="129" customFormat="1" ht="18" x14ac:dyDescent="0.25">
      <c r="B43" s="130" t="str">
        <f t="shared" si="48"/>
        <v/>
      </c>
      <c r="C43" s="123"/>
      <c r="D43" s="123"/>
      <c r="E43" s="124"/>
      <c r="F43" s="124"/>
      <c r="G43" s="124"/>
      <c r="H43" s="124"/>
      <c r="I43" s="125" t="str">
        <f t="shared" si="49"/>
        <v/>
      </c>
      <c r="J43" s="133"/>
      <c r="K43" s="135" t="str">
        <f t="shared" ref="K43:K49" si="53">IF($B$4="","",IF(I85&gt;=1,I85,""))</f>
        <v/>
      </c>
      <c r="L43" s="131" t="str">
        <f t="shared" si="51"/>
        <v/>
      </c>
      <c r="M43" s="126"/>
      <c r="N43" s="126"/>
      <c r="O43" s="126"/>
      <c r="P43" s="132" t="str">
        <f>IF(I43="","",I43/(foktomen!$Q$29*7))</f>
        <v/>
      </c>
      <c r="Q43" s="308" t="str">
        <f t="shared" si="50"/>
        <v/>
      </c>
      <c r="R43" s="308"/>
      <c r="S43" s="314"/>
      <c r="T43" s="314"/>
      <c r="U43" s="314"/>
      <c r="V43" s="314"/>
      <c r="W43" s="307" t="str">
        <f t="shared" si="52"/>
        <v/>
      </c>
      <c r="X43" s="307"/>
      <c r="Y43" s="307"/>
      <c r="Z43" s="307"/>
      <c r="AA43" s="307"/>
      <c r="AB43" s="328"/>
      <c r="AC43" s="291"/>
      <c r="AD43" s="291"/>
      <c r="AE43" s="291"/>
      <c r="AF43" s="291"/>
      <c r="AG43" s="136"/>
      <c r="AH43" s="133"/>
      <c r="AI43" s="133"/>
      <c r="AJ43" s="134"/>
      <c r="AK43" s="134"/>
      <c r="AL43" s="26"/>
      <c r="AM43" s="26"/>
      <c r="AN43" s="33"/>
      <c r="AO43" s="26"/>
      <c r="AP43" s="26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128" t="str">
        <f>IF(ISERROR(IF($B43="","",IF(BR43="","",IF(BS43="","",IF(foktomen!$Q$12="","",BR43/(foktomen!$Q$12*7)))))),0,IF($B43="","",IF(BR43="","",IF(BS43="","",IF(foktomen!$Q$12="","",BR43/(foktomen!$Q$12*7))))))</f>
        <v/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99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8" t="str">
        <f>IF(ISERROR(IF($B43="","",IF(CX43="","",IF(CX43="","",IF(foktomen!$Q$15="","",CY43/CX43))))),0,IF($B43="","",IF(CX43="","",IF(CY43="","",IF(foktomen!$Q$15="","",CY43/CX43)))))</f>
        <v/>
      </c>
      <c r="DE43" s="8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</row>
    <row r="44" spans="2:180" s="129" customFormat="1" ht="18" x14ac:dyDescent="0.25">
      <c r="B44" s="130" t="str">
        <f t="shared" si="48"/>
        <v/>
      </c>
      <c r="C44" s="123"/>
      <c r="D44" s="123"/>
      <c r="E44" s="124"/>
      <c r="F44" s="124"/>
      <c r="G44" s="124"/>
      <c r="H44" s="124"/>
      <c r="I44" s="125" t="str">
        <f t="shared" si="49"/>
        <v/>
      </c>
      <c r="J44" s="133"/>
      <c r="K44" s="135" t="str">
        <f t="shared" si="53"/>
        <v/>
      </c>
      <c r="L44" s="131" t="str">
        <f t="shared" si="51"/>
        <v/>
      </c>
      <c r="M44" s="126"/>
      <c r="N44" s="126"/>
      <c r="O44" s="126"/>
      <c r="P44" s="132" t="str">
        <f>IF(I44="","",I44/(foktomen!$Q$29*7))</f>
        <v/>
      </c>
      <c r="Q44" s="308" t="str">
        <f t="shared" si="50"/>
        <v/>
      </c>
      <c r="R44" s="308"/>
      <c r="S44" s="314"/>
      <c r="T44" s="314"/>
      <c r="U44" s="314"/>
      <c r="V44" s="314"/>
      <c r="W44" s="307" t="str">
        <f t="shared" si="52"/>
        <v/>
      </c>
      <c r="X44" s="307"/>
      <c r="Y44" s="307"/>
      <c r="Z44" s="307"/>
      <c r="AA44" s="307"/>
      <c r="AB44" s="328"/>
      <c r="AC44" s="291"/>
      <c r="AD44" s="291"/>
      <c r="AE44" s="291"/>
      <c r="AF44" s="291"/>
      <c r="AG44" s="136"/>
      <c r="AH44" s="133"/>
      <c r="AI44" s="133"/>
      <c r="AJ44" s="134"/>
      <c r="AK44" s="134"/>
      <c r="AL44" s="26"/>
      <c r="AM44" s="26"/>
      <c r="AN44" s="33"/>
      <c r="AO44" s="26"/>
      <c r="AP44" s="2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128" t="str">
        <f>IF(ISERROR(IF($B44="","",IF(BR44="","",IF(BS44="","",IF(foktomen!$Q$12="","",BR44/(foktomen!$Q$12*7)))))),0,IF($B44="","",IF(BR44="","",IF(BS44="","",IF(foktomen!$Q$12="","",BR44/(foktomen!$Q$12*7))))))</f>
        <v/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99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8" t="str">
        <f>IF(ISERROR(IF($B44="","",IF(CX44="","",IF(CX44="","",IF(foktomen!$Q$15="","",CY44/CX44))))),0,IF($B44="","",IF(CX44="","",IF(CY44="","",IF(foktomen!$Q$15="","",CY44/CX44)))))</f>
        <v/>
      </c>
      <c r="DE44" s="8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</row>
    <row r="45" spans="2:180" s="129" customFormat="1" ht="18" x14ac:dyDescent="0.25">
      <c r="B45" s="130" t="str">
        <f t="shared" si="48"/>
        <v/>
      </c>
      <c r="C45" s="123"/>
      <c r="D45" s="123"/>
      <c r="E45" s="124"/>
      <c r="F45" s="124"/>
      <c r="G45" s="124"/>
      <c r="H45" s="124"/>
      <c r="I45" s="125" t="str">
        <f t="shared" si="49"/>
        <v/>
      </c>
      <c r="J45" s="133"/>
      <c r="K45" s="135" t="str">
        <f t="shared" si="53"/>
        <v/>
      </c>
      <c r="L45" s="131" t="str">
        <f t="shared" si="51"/>
        <v/>
      </c>
      <c r="M45" s="126"/>
      <c r="N45" s="126"/>
      <c r="O45" s="126"/>
      <c r="P45" s="132" t="str">
        <f>IF(I45="","",I45/(foktomen!$Q$29*7))</f>
        <v/>
      </c>
      <c r="Q45" s="308" t="str">
        <f t="shared" si="50"/>
        <v/>
      </c>
      <c r="R45" s="308"/>
      <c r="S45" s="314"/>
      <c r="T45" s="314"/>
      <c r="U45" s="314"/>
      <c r="V45" s="314"/>
      <c r="W45" s="307" t="str">
        <f t="shared" si="52"/>
        <v/>
      </c>
      <c r="X45" s="307"/>
      <c r="Y45" s="307"/>
      <c r="Z45" s="307"/>
      <c r="AA45" s="307"/>
      <c r="AB45" s="328"/>
      <c r="AC45" s="291"/>
      <c r="AD45" s="291"/>
      <c r="AE45" s="291"/>
      <c r="AF45" s="291"/>
      <c r="AG45" s="136"/>
      <c r="AH45" s="133"/>
      <c r="AI45" s="133"/>
      <c r="AJ45" s="134"/>
      <c r="AK45" s="134"/>
      <c r="AL45" s="26"/>
      <c r="AM45" s="26"/>
      <c r="AN45" s="33"/>
      <c r="AO45" s="26"/>
      <c r="AP45" s="26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128" t="str">
        <f>IF(ISERROR(IF($B45="","",IF(BR45="","",IF(BS45="","",IF(foktomen!$Q$12="","",BR45/(foktomen!$Q$12*7)))))),0,IF($B45="","",IF(BR45="","",IF(BS45="","",IF(foktomen!$Q$12="","",BR45/(foktomen!$Q$12*7))))))</f>
        <v/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99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8" t="str">
        <f>IF(ISERROR(IF($B45="","",IF(CX45="","",IF(CX45="","",IF(foktomen!$Q$15="","",CY45/CX45))))),0,IF($B45="","",IF(CX45="","",IF(CY45="","",IF(foktomen!$Q$15="","",CY45/CX45)))))</f>
        <v/>
      </c>
      <c r="DE45" s="8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</row>
    <row r="46" spans="2:180" s="129" customFormat="1" ht="18" x14ac:dyDescent="0.25">
      <c r="B46" s="130" t="str">
        <f t="shared" si="48"/>
        <v/>
      </c>
      <c r="C46" s="123"/>
      <c r="D46" s="123"/>
      <c r="E46" s="124"/>
      <c r="F46" s="124"/>
      <c r="G46" s="124"/>
      <c r="H46" s="124"/>
      <c r="I46" s="125" t="str">
        <f t="shared" si="49"/>
        <v/>
      </c>
      <c r="J46" s="133"/>
      <c r="K46" s="135" t="str">
        <f t="shared" si="53"/>
        <v/>
      </c>
      <c r="L46" s="131" t="str">
        <f t="shared" si="51"/>
        <v/>
      </c>
      <c r="M46" s="126"/>
      <c r="N46" s="126"/>
      <c r="O46" s="126"/>
      <c r="P46" s="132" t="str">
        <f>IF(I46="","",I46/(foktomen!$Q$29*7))</f>
        <v/>
      </c>
      <c r="Q46" s="308" t="str">
        <f t="shared" si="50"/>
        <v/>
      </c>
      <c r="R46" s="308"/>
      <c r="S46" s="314"/>
      <c r="T46" s="314"/>
      <c r="U46" s="314"/>
      <c r="V46" s="314"/>
      <c r="W46" s="307" t="str">
        <f t="shared" si="52"/>
        <v/>
      </c>
      <c r="X46" s="307"/>
      <c r="Y46" s="307"/>
      <c r="Z46" s="307"/>
      <c r="AA46" s="307"/>
      <c r="AB46" s="328"/>
      <c r="AC46" s="291"/>
      <c r="AD46" s="291"/>
      <c r="AE46" s="291"/>
      <c r="AF46" s="291"/>
      <c r="AG46" s="136"/>
      <c r="AH46" s="133"/>
      <c r="AI46" s="133"/>
      <c r="AJ46" s="134"/>
      <c r="AK46" s="134"/>
      <c r="AL46" s="26"/>
      <c r="AM46" s="26"/>
      <c r="AN46" s="33"/>
      <c r="AO46" s="26"/>
      <c r="AP46" s="26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128" t="str">
        <f>IF(ISERROR(IF($B46="","",IF(BR46="","",IF(BS46="","",IF(foktomen!$Q$12="","",BR46/(foktomen!$Q$12*7)))))),0,IF($B46="","",IF(BR46="","",IF(BS46="","",IF(foktomen!$Q$12="","",BR46/(foktomen!$Q$12*7))))))</f>
        <v/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99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8" t="str">
        <f>IF(ISERROR(IF($B46="","",IF(CX46="","",IF(CX46="","",IF(foktomen!$Q$15="","",CY46/CX46))))),0,IF($B46="","",IF(CX46="","",IF(CY46="","",IF(foktomen!$Q$15="","",CY46/CX46)))))</f>
        <v/>
      </c>
      <c r="DE46" s="8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</row>
    <row r="47" spans="2:180" s="129" customFormat="1" ht="18" x14ac:dyDescent="0.25">
      <c r="B47" s="130" t="str">
        <f t="shared" si="48"/>
        <v/>
      </c>
      <c r="C47" s="123"/>
      <c r="D47" s="123"/>
      <c r="E47" s="124"/>
      <c r="F47" s="124"/>
      <c r="G47" s="124"/>
      <c r="H47" s="124"/>
      <c r="I47" s="125" t="str">
        <f t="shared" si="49"/>
        <v/>
      </c>
      <c r="J47" s="133"/>
      <c r="K47" s="135" t="str">
        <f t="shared" si="53"/>
        <v/>
      </c>
      <c r="L47" s="131" t="str">
        <f t="shared" si="51"/>
        <v/>
      </c>
      <c r="M47" s="126"/>
      <c r="N47" s="126"/>
      <c r="O47" s="126"/>
      <c r="P47" s="132" t="str">
        <f>IF(I47="","",I47/(foktomen!$Q$29*7))</f>
        <v/>
      </c>
      <c r="Q47" s="308" t="str">
        <f t="shared" si="50"/>
        <v/>
      </c>
      <c r="R47" s="308"/>
      <c r="S47" s="314"/>
      <c r="T47" s="314"/>
      <c r="U47" s="314"/>
      <c r="V47" s="314"/>
      <c r="W47" s="307" t="str">
        <f t="shared" si="52"/>
        <v/>
      </c>
      <c r="X47" s="307"/>
      <c r="Y47" s="307"/>
      <c r="Z47" s="307"/>
      <c r="AA47" s="307"/>
      <c r="AB47" s="328"/>
      <c r="AC47" s="291"/>
      <c r="AD47" s="291"/>
      <c r="AE47" s="291"/>
      <c r="AF47" s="291"/>
      <c r="AG47" s="136"/>
      <c r="AH47" s="133"/>
      <c r="AI47" s="133"/>
      <c r="AJ47" s="134"/>
      <c r="AK47" s="134"/>
      <c r="AL47" s="26"/>
      <c r="AM47" s="26"/>
      <c r="AN47" s="33"/>
      <c r="AO47" s="26"/>
      <c r="AP47" s="26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128" t="str">
        <f>IF(ISERROR(IF($B47="","",IF(BR47="","",IF(BS47="","",IF(foktomen!$Q$12="","",BR47/(foktomen!$Q$12*7)))))),0,IF($B47="","",IF(BR47="","",IF(BS47="","",IF(foktomen!$Q$12="","",BR47/(foktomen!$Q$12*7))))))</f>
        <v/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99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8" t="str">
        <f>IF(ISERROR(IF($B47="","",IF(CX47="","",IF(CX47="","",IF(foktomen!$Q$15="","",CY47/CX47))))),0,IF($B47="","",IF(CX47="","",IF(CY47="","",IF(foktomen!$Q$15="","",CY47/CX47)))))</f>
        <v/>
      </c>
      <c r="DE47" s="8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</row>
    <row r="48" spans="2:180" s="129" customFormat="1" ht="18" x14ac:dyDescent="0.25">
      <c r="B48" s="130" t="str">
        <f t="shared" si="48"/>
        <v/>
      </c>
      <c r="C48" s="123"/>
      <c r="D48" s="123"/>
      <c r="E48" s="124"/>
      <c r="F48" s="124"/>
      <c r="G48" s="124"/>
      <c r="H48" s="124"/>
      <c r="I48" s="125" t="str">
        <f t="shared" si="49"/>
        <v/>
      </c>
      <c r="J48" s="133"/>
      <c r="K48" s="135" t="str">
        <f t="shared" si="53"/>
        <v/>
      </c>
      <c r="L48" s="131" t="str">
        <f t="shared" si="51"/>
        <v/>
      </c>
      <c r="M48" s="126"/>
      <c r="N48" s="126"/>
      <c r="O48" s="126"/>
      <c r="P48" s="132" t="str">
        <f>IF(I48="","",I48/(foktomen!$Q$29*7))</f>
        <v/>
      </c>
      <c r="Q48" s="308" t="str">
        <f t="shared" si="50"/>
        <v/>
      </c>
      <c r="R48" s="308"/>
      <c r="S48" s="314"/>
      <c r="T48" s="314"/>
      <c r="U48" s="314"/>
      <c r="V48" s="314"/>
      <c r="W48" s="307" t="str">
        <f t="shared" si="52"/>
        <v/>
      </c>
      <c r="X48" s="307"/>
      <c r="Y48" s="307"/>
      <c r="Z48" s="307"/>
      <c r="AA48" s="307"/>
      <c r="AB48" s="328"/>
      <c r="AC48" s="291"/>
      <c r="AD48" s="291"/>
      <c r="AE48" s="291"/>
      <c r="AF48" s="291"/>
      <c r="AG48" s="136"/>
      <c r="AH48" s="133"/>
      <c r="AI48" s="133"/>
      <c r="AJ48" s="134"/>
      <c r="AK48" s="134"/>
      <c r="AL48" s="26"/>
      <c r="AM48" s="26"/>
      <c r="AN48" s="33"/>
      <c r="AO48" s="26"/>
      <c r="AP48" s="26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128" t="str">
        <f>IF(ISERROR(IF($B48="","",IF(BR48="","",IF(BS48="","",IF(foktomen!$Q$12="","",BR48/(foktomen!$Q$12*7)))))),0,IF($B48="","",IF(BR48="","",IF(BS48="","",IF(foktomen!$Q$12="","",BR48/(foktomen!$Q$12*7))))))</f>
        <v/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99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8" t="str">
        <f>IF(ISERROR(IF($B48="","",IF(CX48="","",IF(CX48="","",IF(foktomen!$Q$15="","",CY48/CX48))))),0,IF($B48="","",IF(CX48="","",IF(CY48="","",IF(foktomen!$Q$15="","",CY48/CX48)))))</f>
        <v/>
      </c>
      <c r="DE48" s="8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</row>
    <row r="49" spans="2:180" s="129" customFormat="1" ht="18" x14ac:dyDescent="0.25">
      <c r="B49" s="130" t="str">
        <f t="shared" si="48"/>
        <v/>
      </c>
      <c r="C49" s="123"/>
      <c r="D49" s="123"/>
      <c r="E49" s="124"/>
      <c r="F49" s="124"/>
      <c r="G49" s="124"/>
      <c r="H49" s="124"/>
      <c r="I49" s="125" t="str">
        <f t="shared" si="49"/>
        <v/>
      </c>
      <c r="J49" s="133"/>
      <c r="K49" s="135" t="str">
        <f t="shared" si="53"/>
        <v/>
      </c>
      <c r="L49" s="131" t="str">
        <f t="shared" si="51"/>
        <v/>
      </c>
      <c r="M49" s="126"/>
      <c r="N49" s="126"/>
      <c r="O49" s="126"/>
      <c r="P49" s="132" t="str">
        <f>IF(I49="","",I49/(foktomen!$Q$29*7))</f>
        <v/>
      </c>
      <c r="Q49" s="308" t="str">
        <f t="shared" si="50"/>
        <v/>
      </c>
      <c r="R49" s="308"/>
      <c r="S49" s="314"/>
      <c r="T49" s="314"/>
      <c r="U49" s="314"/>
      <c r="V49" s="314"/>
      <c r="W49" s="307" t="str">
        <f t="shared" si="52"/>
        <v/>
      </c>
      <c r="X49" s="307"/>
      <c r="Y49" s="307"/>
      <c r="Z49" s="307"/>
      <c r="AA49" s="307"/>
      <c r="AB49" s="328"/>
      <c r="AC49" s="291"/>
      <c r="AD49" s="291"/>
      <c r="AE49" s="291"/>
      <c r="AF49" s="291"/>
      <c r="AG49" s="136"/>
      <c r="AH49" s="133"/>
      <c r="AI49" s="133"/>
      <c r="AJ49" s="134"/>
      <c r="AK49" s="134"/>
      <c r="AL49" s="26"/>
      <c r="AM49" s="26"/>
      <c r="AN49" s="33"/>
      <c r="AO49" s="26"/>
      <c r="AP49" s="26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128" t="str">
        <f>IF(ISERROR(IF($B49="","",IF(BR49="","",IF(BS49="","",IF(foktomen!$Q$12="","",BR49/(foktomen!$Q$12*7)))))),0,IF($B49="","",IF(BR49="","",IF(BS49="","",IF(foktomen!$Q$12="","",BR49/(foktomen!$Q$12*7))))))</f>
        <v/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99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8" t="str">
        <f>IF(ISERROR(IF($B49="","",IF(CX49="","",IF(CX49="","",IF(foktomen!$Q$15="","",CY49/CX49))))),0,IF($B49="","",IF(CX49="","",IF(CY49="","",IF(foktomen!$Q$15="","",CY49/CX49)))))</f>
        <v/>
      </c>
      <c r="DE49" s="8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</row>
    <row r="50" spans="2:180" s="129" customFormat="1" ht="26.25" customHeight="1" x14ac:dyDescent="0.25">
      <c r="B50" s="29"/>
      <c r="C50" s="6"/>
      <c r="D50" s="6"/>
      <c r="E50" s="29"/>
      <c r="F50" s="29"/>
      <c r="G50" s="29"/>
      <c r="H50" s="29"/>
      <c r="I50" s="141">
        <f>IF(ISERROR(IF($B$4="","",IF(L4="","",IF(K4="","",SUM(F4:F17))))),0,IF($B$4="","",IF(L4="","",IF(K4="","",SUM(F4:F17)))))</f>
        <v>1198</v>
      </c>
      <c r="J50" s="26"/>
      <c r="K50" s="140">
        <f>IF(I50="","",AVERAGE(K36:K49))</f>
        <v>47.917351874696607</v>
      </c>
      <c r="L50" s="31"/>
      <c r="M50" s="25"/>
      <c r="N50" s="25"/>
      <c r="O50" s="25"/>
      <c r="P50" s="101"/>
      <c r="Q50" s="33"/>
      <c r="R50" s="33"/>
      <c r="S50" s="33"/>
      <c r="T50" s="33"/>
      <c r="U50" s="33"/>
      <c r="V50" s="33"/>
      <c r="W50" s="33"/>
      <c r="X50" s="26"/>
      <c r="Y50" s="26"/>
      <c r="Z50" s="26"/>
      <c r="AA50" s="33"/>
      <c r="AB50" s="33"/>
      <c r="AC50" s="33"/>
      <c r="AD50" s="33"/>
      <c r="AE50" s="33"/>
      <c r="AF50" s="33"/>
      <c r="AG50" s="34"/>
      <c r="AH50" s="34"/>
      <c r="AI50" s="34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128" t="str">
        <f>IF(ISERROR(IF($B50="","",IF(BR50="","",IF(BS50="","",IF(foktomen!$Q$12="","",BR50/(foktomen!$Q$12*7)))))),0,IF($B50="","",IF(BR50="","",IF(BS50="","",IF(foktomen!$Q$12="","",BR50/(foktomen!$Q$12*7))))))</f>
        <v/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99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8" t="str">
        <f>IF(ISERROR(IF($B50="","",IF(CX50="","",IF(CX50="","",IF(foktomen!$Q$15="","",CY50/CX50))))),0,IF($B50="","",IF(CX50="","",IF(CY50="","",IF(foktomen!$Q$15="","",CY50/CX50)))))</f>
        <v/>
      </c>
      <c r="DE50" s="8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</row>
    <row r="51" spans="2:180" s="129" customFormat="1" x14ac:dyDescent="0.25">
      <c r="B51" s="29"/>
      <c r="C51" s="6"/>
      <c r="D51" s="6"/>
      <c r="E51" s="29"/>
      <c r="F51" s="29"/>
      <c r="G51" s="29"/>
      <c r="H51" s="29"/>
      <c r="I51" s="29"/>
      <c r="J51" s="29"/>
      <c r="K51" s="33"/>
      <c r="L51" s="101"/>
      <c r="M51" s="101"/>
      <c r="N51" s="101"/>
      <c r="O51" s="101"/>
      <c r="P51" s="101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128" t="str">
        <f>IF(ISERROR(IF($B51="","",IF(BR51="","",IF(BS51="","",IF(foktomen!$Q$12="","",BR51/(foktomen!$Q$12*7)))))),0,IF($B51="","",IF(BR51="","",IF(BS51="","",IF(foktomen!$Q$12="","",BR51/(foktomen!$Q$12*7))))))</f>
        <v/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99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8" t="str">
        <f>IF(ISERROR(IF($B51="","",IF(CX51="","",IF(CX51="","",IF(foktomen!$Q$15="","",CY51/CX51))))),0,IF($B51="","",IF(CX51="","",IF(CY51="","",IF(foktomen!$Q$15="","",CY51/CX51)))))</f>
        <v/>
      </c>
      <c r="DE51" s="8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</row>
    <row r="52" spans="2:180" s="147" customFormat="1" hidden="1" x14ac:dyDescent="0.25">
      <c r="B52" s="142"/>
      <c r="C52" s="143"/>
      <c r="D52" s="143"/>
      <c r="E52" s="142"/>
      <c r="F52" s="142"/>
      <c r="G52" s="142"/>
      <c r="H52" s="142"/>
      <c r="I52" s="142"/>
      <c r="J52" s="142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5" t="str">
        <f>IF(ISERROR(IF($B52="","",IF(BR52="","",IF(BS52="","",IF(foktomen!$Q$12="","",BR52/(foktomen!$Q$12*7)))))),0,IF($B52="","",IF(BR52="","",IF(BS52="","",IF(foktomen!$Q$12="","",BR52/(foktomen!$Q$12*7))))))</f>
        <v/>
      </c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6" t="str">
        <f t="shared" si="47"/>
        <v/>
      </c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3" t="str">
        <f>IF(ISERROR(IF($B52="","",IF(CX52="","",IF(CX52="","",IF(foktomen!$Q$15="","",CY52/CX52))))),0,IF($B52="","",IF(CX52="","",IF(CY52="","",IF(foktomen!$Q$15="","",CY52/CX52)))))</f>
        <v/>
      </c>
      <c r="DE52" s="143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</row>
    <row r="53" spans="2:180" s="147" customFormat="1" hidden="1" x14ac:dyDescent="0.25">
      <c r="B53" s="142"/>
      <c r="C53" s="143"/>
      <c r="D53" s="143"/>
      <c r="E53" s="142"/>
      <c r="F53" s="142"/>
      <c r="G53" s="142"/>
      <c r="H53" s="142"/>
      <c r="I53" s="142"/>
      <c r="J53" s="142"/>
      <c r="K53" s="148"/>
      <c r="L53" s="144"/>
      <c r="M53" s="144"/>
      <c r="N53" s="144"/>
      <c r="O53" s="144"/>
      <c r="P53" s="144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5" t="str">
        <f>IF(ISERROR(IF($B53="","",IF(BR53="","",IF(BS53="","",IF(foktomen!$Q$12="","",BR53/(foktomen!$Q$12*7)))))),0,IF($B53="","",IF(BR53="","",IF(BS53="","",IF(foktomen!$Q$12="","",BR53/(foktomen!$Q$12*7))))))</f>
        <v/>
      </c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6" t="str">
        <f t="shared" si="47"/>
        <v/>
      </c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3" t="str">
        <f>IF(ISERROR(IF($B53="","",IF(CX53="","",IF(CX53="","",IF(foktomen!$Q$15="","",CY53/CX53))))),0,IF($B53="","",IF(CX53="","",IF(CY53="","",IF(foktomen!$Q$15="","",CY53/CX53)))))</f>
        <v/>
      </c>
      <c r="DE53" s="143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</row>
    <row r="54" spans="2:180" s="147" customFormat="1" hidden="1" x14ac:dyDescent="0.25">
      <c r="B54" s="142"/>
      <c r="C54" s="143"/>
      <c r="D54" s="143"/>
      <c r="E54" s="142"/>
      <c r="F54" s="142"/>
      <c r="G54" s="142"/>
      <c r="H54" s="142"/>
      <c r="I54" s="142"/>
      <c r="J54" s="142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5" t="str">
        <f>IF(ISERROR(IF($B54="","",IF(BR54="","",IF(BS54="","",IF(foktomen!$Q$12="","",BR54/(foktomen!$Q$12*7)))))),0,IF($B54="","",IF(BR54="","",IF(BS54="","",IF(foktomen!$Q$12="","",BR54/(foktomen!$Q$12*7))))))</f>
        <v/>
      </c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6" t="str">
        <f t="shared" si="47"/>
        <v/>
      </c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3" t="str">
        <f>IF(ISERROR(IF($B54="","",IF(CX54="","",IF(CX54="","",IF(foktomen!$Q$15="","",CY54/CX54))))),0,IF($B54="","",IF(CX54="","",IF(CY54="","",IF(foktomen!$Q$15="","",CY54/CX54)))))</f>
        <v/>
      </c>
      <c r="DE54" s="143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</row>
    <row r="55" spans="2:180" s="147" customFormat="1" hidden="1" x14ac:dyDescent="0.25">
      <c r="B55" s="142"/>
      <c r="C55" s="143"/>
      <c r="D55" s="143"/>
      <c r="E55" s="142"/>
      <c r="F55" s="142"/>
      <c r="G55" s="142"/>
      <c r="H55" s="142"/>
      <c r="I55" s="142"/>
      <c r="J55" s="142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</row>
    <row r="56" spans="2:180" s="147" customFormat="1" hidden="1" x14ac:dyDescent="0.25">
      <c r="B56" s="142"/>
      <c r="C56" s="143"/>
      <c r="D56" s="143"/>
      <c r="E56" s="142"/>
      <c r="F56" s="142"/>
      <c r="G56" s="142"/>
      <c r="H56" s="142"/>
      <c r="I56" s="305">
        <f>I4</f>
        <v>13</v>
      </c>
      <c r="J56" s="305"/>
      <c r="K56" s="306"/>
      <c r="L56" s="305">
        <f>I5</f>
        <v>14</v>
      </c>
      <c r="M56" s="306"/>
      <c r="N56" s="305">
        <f>I6</f>
        <v>15</v>
      </c>
      <c r="O56" s="306"/>
      <c r="P56" s="305">
        <f>I7</f>
        <v>17</v>
      </c>
      <c r="Q56" s="306"/>
      <c r="R56" s="148"/>
      <c r="S56" s="317" t="str">
        <f>I8</f>
        <v/>
      </c>
      <c r="T56" s="318"/>
      <c r="U56" s="319" t="str">
        <f>I9</f>
        <v/>
      </c>
      <c r="V56" s="320"/>
      <c r="W56" s="317" t="str">
        <f>I10</f>
        <v/>
      </c>
      <c r="X56" s="318"/>
      <c r="Y56" s="319" t="str">
        <f>I11</f>
        <v/>
      </c>
      <c r="Z56" s="319"/>
      <c r="AA56" s="320"/>
      <c r="AB56" s="305" t="str">
        <f>I12</f>
        <v/>
      </c>
      <c r="AC56" s="306"/>
      <c r="AD56" s="305" t="str">
        <f>I13</f>
        <v/>
      </c>
      <c r="AE56" s="306"/>
      <c r="AF56" s="305" t="str">
        <f>I14</f>
        <v/>
      </c>
      <c r="AG56" s="306"/>
      <c r="AH56" s="148"/>
      <c r="AI56" s="305" t="str">
        <f>I15</f>
        <v/>
      </c>
      <c r="AJ56" s="306"/>
      <c r="AK56" s="305" t="str">
        <f>I16</f>
        <v/>
      </c>
      <c r="AL56" s="306"/>
      <c r="AM56" s="305" t="str">
        <f>I17</f>
        <v/>
      </c>
      <c r="AN56" s="306"/>
      <c r="AO56" s="305" t="str">
        <f>I18</f>
        <v/>
      </c>
      <c r="AP56" s="305"/>
      <c r="AQ56" s="306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</row>
    <row r="57" spans="2:180" s="147" customFormat="1" hidden="1" x14ac:dyDescent="0.25">
      <c r="B57" s="142"/>
      <c r="C57" s="143"/>
      <c r="D57" s="143"/>
      <c r="E57" s="142"/>
      <c r="F57" s="142"/>
      <c r="G57" s="142"/>
      <c r="H57" s="142"/>
      <c r="I57" s="149" t="s">
        <v>34</v>
      </c>
      <c r="J57" s="149"/>
      <c r="K57" s="144" t="s">
        <v>35</v>
      </c>
      <c r="L57" s="149" t="s">
        <v>34</v>
      </c>
      <c r="M57" s="144" t="s">
        <v>35</v>
      </c>
      <c r="N57" s="149" t="s">
        <v>34</v>
      </c>
      <c r="O57" s="144" t="s">
        <v>35</v>
      </c>
      <c r="P57" s="149" t="s">
        <v>34</v>
      </c>
      <c r="Q57" s="144" t="s">
        <v>35</v>
      </c>
      <c r="R57" s="144"/>
      <c r="S57" s="187" t="s">
        <v>34</v>
      </c>
      <c r="T57" s="188" t="s">
        <v>35</v>
      </c>
      <c r="U57" s="190" t="s">
        <v>34</v>
      </c>
      <c r="V57" s="191" t="s">
        <v>35</v>
      </c>
      <c r="W57" s="187" t="s">
        <v>34</v>
      </c>
      <c r="X57" s="188" t="s">
        <v>35</v>
      </c>
      <c r="Y57" s="190" t="s">
        <v>34</v>
      </c>
      <c r="Z57" s="190"/>
      <c r="AA57" s="191" t="s">
        <v>35</v>
      </c>
      <c r="AB57" s="149" t="s">
        <v>34</v>
      </c>
      <c r="AC57" s="144" t="s">
        <v>35</v>
      </c>
      <c r="AD57" s="149" t="s">
        <v>34</v>
      </c>
      <c r="AE57" s="144" t="s">
        <v>35</v>
      </c>
      <c r="AF57" s="149" t="s">
        <v>34</v>
      </c>
      <c r="AG57" s="144" t="s">
        <v>35</v>
      </c>
      <c r="AH57" s="144"/>
      <c r="AI57" s="149" t="s">
        <v>34</v>
      </c>
      <c r="AJ57" s="144" t="s">
        <v>35</v>
      </c>
      <c r="AK57" s="149" t="s">
        <v>34</v>
      </c>
      <c r="AL57" s="144" t="s">
        <v>35</v>
      </c>
      <c r="AM57" s="149" t="s">
        <v>34</v>
      </c>
      <c r="AN57" s="144" t="s">
        <v>35</v>
      </c>
      <c r="AO57" s="149" t="s">
        <v>34</v>
      </c>
      <c r="AP57" s="149"/>
      <c r="AQ57" s="144" t="s">
        <v>35</v>
      </c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</row>
    <row r="58" spans="2:180" s="147" customFormat="1" hidden="1" x14ac:dyDescent="0.25">
      <c r="B58" s="150" t="s">
        <v>8</v>
      </c>
      <c r="C58" s="143"/>
      <c r="D58" s="143"/>
      <c r="E58" s="142"/>
      <c r="F58" s="142"/>
      <c r="G58" s="142"/>
      <c r="H58" s="142"/>
      <c r="I58" s="143">
        <f>IF($B$4="","",IF(M4=(1),$Q4,""))</f>
        <v>49.166666666666664</v>
      </c>
      <c r="J58" s="143"/>
      <c r="K58" s="143" t="str">
        <f>IF($B$4="","",IF(M4=(2),$Q4,""))</f>
        <v/>
      </c>
      <c r="L58" s="143">
        <f>IF($B$4="","",IF(M5=(1),Q5,""))</f>
        <v>47</v>
      </c>
      <c r="M58" s="143" t="str">
        <f>IF($B$4="","",IF(M5=(2),Q5,""))</f>
        <v/>
      </c>
      <c r="N58" s="143">
        <f>IF($B$4="","",IF(M6=(1),$Q6,""))</f>
        <v>48.666666666666664</v>
      </c>
      <c r="O58" s="143" t="str">
        <f>IF($B$4="","",IF(M6=(2),$Q6,""))</f>
        <v/>
      </c>
      <c r="P58" s="143">
        <f>IF($B$4="","",IF(M7=(1),$Q7,""))</f>
        <v>47.6</v>
      </c>
      <c r="Q58" s="143" t="str">
        <f>IF($B$4="","",IF(M7=(2),$Q7,""))</f>
        <v/>
      </c>
      <c r="R58" s="143"/>
      <c r="S58" s="189" t="str">
        <f>IF($B$4="","",IF(M8=(1),$Q8,""))</f>
        <v/>
      </c>
      <c r="T58" s="189" t="str">
        <f>IF($B$4="","",IF(M8=(2),$Q8,""))</f>
        <v/>
      </c>
      <c r="U58" s="192" t="str">
        <f>IF($B$4="","",IF($M9=(1),$Q9,""))</f>
        <v/>
      </c>
      <c r="V58" s="192" t="str">
        <f>IF($B$4="","",IF($M9=(2),$Q9,""))</f>
        <v/>
      </c>
      <c r="W58" s="189" t="str">
        <f>IF($B$4="","",IF($M10=(1),$Q10,""))</f>
        <v/>
      </c>
      <c r="X58" s="189" t="str">
        <f>IF($B$4="","",IF($M10=(2),$Q10,""))</f>
        <v/>
      </c>
      <c r="Y58" s="192" t="str">
        <f>IF($B$4="","",IF($M11=(1),$Q11,""))</f>
        <v/>
      </c>
      <c r="Z58" s="192"/>
      <c r="AA58" s="192" t="str">
        <f>IF($B$4="","",IF($M11=(2),$Q11,""))</f>
        <v/>
      </c>
      <c r="AB58" s="143" t="str">
        <f>IF($B$4="","",IF($M12=(1),$Q12,""))</f>
        <v/>
      </c>
      <c r="AC58" s="143" t="str">
        <f>IF($B$4="","",IF($M12=(2),$Q12,""))</f>
        <v/>
      </c>
      <c r="AD58" s="143" t="str">
        <f>IF($B$4="","",IF($M13=(1),$Q13,""))</f>
        <v/>
      </c>
      <c r="AE58" s="143" t="str">
        <f>IF($B$4="","",IF($M13=(2),$Q13,""))</f>
        <v/>
      </c>
      <c r="AF58" s="143" t="str">
        <f>IF($B$4="","",IF($M14=(1),$Q14,""))</f>
        <v/>
      </c>
      <c r="AG58" s="143" t="str">
        <f>IF($B$4="","",IF($M14=(2),$Q14,""))</f>
        <v/>
      </c>
      <c r="AH58" s="143"/>
      <c r="AI58" s="143" t="str">
        <f>IF($B$4="","",IF($M15=(1),$Q15,""))</f>
        <v/>
      </c>
      <c r="AJ58" s="143" t="str">
        <f>IF($B$4="","",IF($M15=(2),$Q15,""))</f>
        <v/>
      </c>
      <c r="AK58" s="143" t="str">
        <f>IF($B$4="","",IF($M16=(1),$Q16,""))</f>
        <v/>
      </c>
      <c r="AL58" s="143" t="str">
        <f>IF($B$4="","",IF($M16=(2),$Q16,""))</f>
        <v/>
      </c>
      <c r="AM58" s="143" t="str">
        <f>IF($B$4="","",IF($M17=(1),$Q17,""))</f>
        <v/>
      </c>
      <c r="AN58" s="143" t="str">
        <f>IF($B$4="","",IF($M17=(2),$Q17,""))</f>
        <v/>
      </c>
      <c r="AO58" s="143" t="str">
        <f>IF($B$4="","",IF($M18=(1),$Q18,""))</f>
        <v/>
      </c>
      <c r="AP58" s="143"/>
      <c r="AQ58" s="143" t="str">
        <f>IF($B$4="","",IF($M18=(2),$Q18,""))</f>
        <v/>
      </c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</row>
    <row r="59" spans="2:180" s="147" customFormat="1" hidden="1" x14ac:dyDescent="0.25">
      <c r="B59" s="150" t="s">
        <v>9</v>
      </c>
      <c r="C59" s="143"/>
      <c r="D59" s="143"/>
      <c r="E59" s="142"/>
      <c r="F59" s="142"/>
      <c r="G59" s="142"/>
      <c r="H59" s="142"/>
      <c r="I59" s="143">
        <f>IF($B$4="","",IF($U4=(1),$Y4,""))</f>
        <v>48.375</v>
      </c>
      <c r="J59" s="143"/>
      <c r="K59" s="143" t="str">
        <f>IF($B$4="","",IF($U4=(2),$Y4,""))</f>
        <v/>
      </c>
      <c r="L59" s="143">
        <f>IF($B$4="","",IF($U5=(1),$Y5,""))</f>
        <v>47.75</v>
      </c>
      <c r="M59" s="143" t="str">
        <f>IF($B$4="","",IF($U5=(2),$Y5,""))</f>
        <v/>
      </c>
      <c r="N59" s="143">
        <f>IF($B$4="","",IF($U6=(1),$Y6,""))</f>
        <v>0.5</v>
      </c>
      <c r="O59" s="143" t="str">
        <f>IF($B$4="","",IF($U6=(2),Y6,""))</f>
        <v/>
      </c>
      <c r="P59" s="143">
        <f>IF($B$4="","",IF($U7=(1),$Y7,""))</f>
        <v>51.25</v>
      </c>
      <c r="Q59" s="143" t="str">
        <f>IF($B$4="","",IF($U7=(2),$Y7,""))</f>
        <v/>
      </c>
      <c r="R59" s="143"/>
      <c r="S59" s="189" t="str">
        <f>IF($B$4="","",IF($U8=(1),$Y8,""))</f>
        <v/>
      </c>
      <c r="T59" s="189" t="str">
        <f>IF($B$4="","",IF($U8=(2),$Y8,""))</f>
        <v/>
      </c>
      <c r="U59" s="192" t="str">
        <f>IF($B$4="","",IF($U9=(1),$Y9,""))</f>
        <v/>
      </c>
      <c r="V59" s="192" t="str">
        <f>IF($B$4="","",IF($U9=(2),$Y9,""))</f>
        <v/>
      </c>
      <c r="W59" s="189" t="str">
        <f>IF($B$4="","",IF($U10=(1),$Y10,""))</f>
        <v/>
      </c>
      <c r="X59" s="189" t="str">
        <f>IF($B$4="","",IF($U10=(2),$Y10,""))</f>
        <v/>
      </c>
      <c r="Y59" s="192" t="str">
        <f>IF($B$4="","",IF($U11=(1),$Y11,""))</f>
        <v/>
      </c>
      <c r="Z59" s="192"/>
      <c r="AA59" s="192" t="str">
        <f>IF($B$4="","",IF($U11=(2),$Y11,""))</f>
        <v/>
      </c>
      <c r="AB59" s="143" t="str">
        <f>IF($B$4="","",IF($U12=(1),$Y12,""))</f>
        <v/>
      </c>
      <c r="AC59" s="143" t="str">
        <f>IF($B$4="","",IF($U12=(2),$Y12,""))</f>
        <v/>
      </c>
      <c r="AD59" s="143" t="str">
        <f>IF($B$4="","",IF($U13=(1),$Y13,""))</f>
        <v/>
      </c>
      <c r="AE59" s="143" t="str">
        <f>IF($B$4="","",IF($U13=(2),$Y13,""))</f>
        <v/>
      </c>
      <c r="AF59" s="143" t="str">
        <f>IF($B$4="","",IF($U14=(1),$Y14,""))</f>
        <v/>
      </c>
      <c r="AG59" s="143" t="str">
        <f>IF($B$4="","",IF($U14=(2),$Y14,""))</f>
        <v/>
      </c>
      <c r="AH59" s="143"/>
      <c r="AI59" s="143" t="str">
        <f>IF($B$4="","",IF($U15=(1),$Y15,""))</f>
        <v/>
      </c>
      <c r="AJ59" s="143" t="str">
        <f>IF($B$4="","",IF($U15=(2),$Y15,""))</f>
        <v/>
      </c>
      <c r="AK59" s="143" t="str">
        <f>IF($B$4="","",IF($U16=(1),$Y16,""))</f>
        <v/>
      </c>
      <c r="AL59" s="143" t="str">
        <f>IF($B$4="","",IF($U16=(2),$Y16,""))</f>
        <v/>
      </c>
      <c r="AM59" s="143" t="str">
        <f>IF($B$4="","",IF($U17=(1),$Y17,""))</f>
        <v/>
      </c>
      <c r="AN59" s="143" t="str">
        <f>IF($B$4="","",IF($U17=(2),$Y17,""))</f>
        <v/>
      </c>
      <c r="AO59" s="143" t="str">
        <f>IF($B$4="","",IF($U18=(1),$Y18,""))</f>
        <v/>
      </c>
      <c r="AP59" s="143"/>
      <c r="AQ59" s="143" t="str">
        <f>IF($B$4="","",IF($U18=(2),$Y18,""))</f>
        <v/>
      </c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</row>
    <row r="60" spans="2:180" s="147" customFormat="1" hidden="1" x14ac:dyDescent="0.25">
      <c r="B60" s="150" t="s">
        <v>10</v>
      </c>
      <c r="C60" s="143"/>
      <c r="D60" s="143"/>
      <c r="E60" s="142"/>
      <c r="F60" s="142"/>
      <c r="G60" s="142"/>
      <c r="H60" s="142"/>
      <c r="I60" s="143">
        <f>IF($B$4="","",IF($AC4=(1),$AG4,""))</f>
        <v>53.2</v>
      </c>
      <c r="J60" s="143"/>
      <c r="K60" s="143" t="str">
        <f>IF($B$4="","",IF($AC4=(2),$AG4,""))</f>
        <v/>
      </c>
      <c r="L60" s="143">
        <f>IF($B$4="","",IF($AC5=(1),$AG5,""))</f>
        <v>38</v>
      </c>
      <c r="M60" s="143" t="str">
        <f>IF($B$4="","",IF($AC5=(2),$AG5,""))</f>
        <v/>
      </c>
      <c r="N60" s="143">
        <f>IF($B$4="","",IF($AC6=(1),$AG6,""))</f>
        <v>44</v>
      </c>
      <c r="O60" s="143" t="str">
        <f>IF($B$4="","",IF($AC6=(2),$AG6,""))</f>
        <v/>
      </c>
      <c r="P60" s="143">
        <f>IF($B$4="","",IF($AC7=(1),$AG7,""))</f>
        <v>48</v>
      </c>
      <c r="Q60" s="143" t="str">
        <f>IF($B$4="","",IF($AC7=(2),$AG7,""))</f>
        <v/>
      </c>
      <c r="R60" s="143"/>
      <c r="S60" s="189" t="str">
        <f>IF($B$4="","",IF($AC8=(1),$AG8,""))</f>
        <v/>
      </c>
      <c r="T60" s="189" t="str">
        <f>IF($B$4="","",IF($AC8=(2),$AG8,""))</f>
        <v/>
      </c>
      <c r="U60" s="192" t="str">
        <f>IF($B$4="","",IF($AC9=(1),$AG9,""))</f>
        <v/>
      </c>
      <c r="V60" s="192" t="str">
        <f>IF($B$4="","",IF($AC9=(2),$AG9,""))</f>
        <v/>
      </c>
      <c r="W60" s="189" t="str">
        <f>IF($B$4="","",IF($AC10=(1),$AG10,""))</f>
        <v/>
      </c>
      <c r="X60" s="189" t="str">
        <f>IF($B$4="","",IF($AC10=(2),$AG10,""))</f>
        <v/>
      </c>
      <c r="Y60" s="192" t="str">
        <f>IF($B$4="","",IF($AC11=(1),$AG11,""))</f>
        <v/>
      </c>
      <c r="Z60" s="192"/>
      <c r="AA60" s="192" t="str">
        <f>IF($B$4="","",IF($AC11=(2),$AG11,""))</f>
        <v/>
      </c>
      <c r="AB60" s="143" t="str">
        <f>IF($B$4="","",IF($AC12=(1),$AG12,""))</f>
        <v/>
      </c>
      <c r="AC60" s="143" t="str">
        <f>IF($B$4="","",IF($AC12=(2),$AG12,""))</f>
        <v/>
      </c>
      <c r="AD60" s="143" t="str">
        <f>IF($B$4="","",IF($AC13=(1),$AG13,""))</f>
        <v/>
      </c>
      <c r="AE60" s="143" t="str">
        <f>IF($B$4="","",IF($AC13=(2),$AG13,""))</f>
        <v/>
      </c>
      <c r="AF60" s="143" t="str">
        <f>IF($B$4="","",IF($AC14=(1),$AG14,""))</f>
        <v/>
      </c>
      <c r="AG60" s="143" t="str">
        <f>IF($B$4="","",IF($AC14=(2),$AG14,""))</f>
        <v/>
      </c>
      <c r="AH60" s="143"/>
      <c r="AI60" s="143" t="str">
        <f>IF($B$4="","",IF($AC15=(1),$AG15,""))</f>
        <v/>
      </c>
      <c r="AJ60" s="143" t="str">
        <f>IF($B$4="","",IF($AC15=(2),$AG15,""))</f>
        <v/>
      </c>
      <c r="AK60" s="143" t="str">
        <f>IF($B$4="","",IF($AC16=(1),$AG16,""))</f>
        <v/>
      </c>
      <c r="AL60" s="143" t="str">
        <f>IF($B$4="","",IF($AC16=(2),$AG16,""))</f>
        <v/>
      </c>
      <c r="AM60" s="143" t="str">
        <f>IF($B$4="","",IF($AC17=(1),$AG17,""))</f>
        <v/>
      </c>
      <c r="AN60" s="143" t="str">
        <f>IF($B$4="","",IF($AC17=(2),$AG17,""))</f>
        <v/>
      </c>
      <c r="AO60" s="143" t="str">
        <f>IF($B$4="","",IF($AC18=(1),$AG18,""))</f>
        <v/>
      </c>
      <c r="AP60" s="143"/>
      <c r="AQ60" s="143" t="str">
        <f>IF($B$4="","",IF($AC18=(2),$AG18,""))</f>
        <v/>
      </c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</row>
    <row r="61" spans="2:180" s="147" customFormat="1" hidden="1" x14ac:dyDescent="0.25">
      <c r="B61" s="150" t="s">
        <v>11</v>
      </c>
      <c r="C61" s="143"/>
      <c r="D61" s="143"/>
      <c r="E61" s="142"/>
      <c r="F61" s="142"/>
      <c r="G61" s="142"/>
      <c r="H61" s="142"/>
      <c r="I61" s="143">
        <f>IF($B$4="","",IF($AK4=(1),$AO4,""))</f>
        <v>47.733333333333334</v>
      </c>
      <c r="J61" s="143"/>
      <c r="K61" s="143" t="str">
        <f>IF($B$4="","",IF($AK4=(2),$AO4,""))</f>
        <v/>
      </c>
      <c r="L61" s="143">
        <f>IF($B$4="","",IF($AK5=(1),$AO5,""))</f>
        <v>47</v>
      </c>
      <c r="M61" s="143" t="str">
        <f>IF($B$4="","",IF($AK5=(2),$AO5,""))</f>
        <v/>
      </c>
      <c r="N61" s="143">
        <f>IF($B$4="","",IF($AK6=(1),$AO6,""))</f>
        <v>47.454545454545453</v>
      </c>
      <c r="O61" s="143" t="str">
        <f>IF($B$4="","",IF($AK6=(2),$AO6,""))</f>
        <v/>
      </c>
      <c r="P61" s="143">
        <f>IF($B$4="","",IF($AK7=(1),$AO7,""))</f>
        <v>45.75</v>
      </c>
      <c r="Q61" s="143" t="str">
        <f>IF($B$4="","",IF($AK7=(2),$AO7,""))</f>
        <v/>
      </c>
      <c r="R61" s="143"/>
      <c r="S61" s="189" t="str">
        <f>IF($B$4="","",IF($AK8=(1),$AO8,""))</f>
        <v/>
      </c>
      <c r="T61" s="189" t="str">
        <f>IF($B$4="","",IF($AK8=(2),$AO8,""))</f>
        <v/>
      </c>
      <c r="U61" s="192" t="str">
        <f>IF($B$4="","",IF($AK9=(1),$AO9,""))</f>
        <v/>
      </c>
      <c r="V61" s="192" t="str">
        <f>IF($B$4="","",IF($AK9=(2),$AO9,""))</f>
        <v/>
      </c>
      <c r="W61" s="189" t="str">
        <f>IF($B$4="","",IF($AK10=(1),$AO10,""))</f>
        <v/>
      </c>
      <c r="X61" s="189" t="str">
        <f>IF($B$4="","",IF($AK10=(2),$AO10,""))</f>
        <v/>
      </c>
      <c r="Y61" s="192" t="str">
        <f>IF($B$4="","",IF($AK11=(1),$AO11,""))</f>
        <v/>
      </c>
      <c r="Z61" s="192"/>
      <c r="AA61" s="192" t="str">
        <f>IF($B$4="","",IF($AK11=(2),$AO11,""))</f>
        <v/>
      </c>
      <c r="AB61" s="143" t="str">
        <f>IF($B$4="","",IF($AK12=(1),$AO12,""))</f>
        <v/>
      </c>
      <c r="AC61" s="143" t="str">
        <f>IF($B$4="","",IF($AK12=(2),$AO12,""))</f>
        <v/>
      </c>
      <c r="AD61" s="143" t="str">
        <f>IF($B$4="","",IF($AK13=(1),$AO13,""))</f>
        <v/>
      </c>
      <c r="AE61" s="143" t="str">
        <f>IF($B$4="","",IF($AK13=(2),$AO13,""))</f>
        <v/>
      </c>
      <c r="AF61" s="143" t="str">
        <f>IF($B$4="","",IF($AK14=(1),$AO14,""))</f>
        <v/>
      </c>
      <c r="AG61" s="143" t="str">
        <f>IF($B$4="","",IF($AK14=(2),$AO14,""))</f>
        <v/>
      </c>
      <c r="AH61" s="143"/>
      <c r="AI61" s="143" t="str">
        <f>IF($B$4="","",IF($AK15=(1),$AO15,""))</f>
        <v/>
      </c>
      <c r="AJ61" s="143" t="str">
        <f>IF($B$4="","",IF($AK15=(2),$AO15,""))</f>
        <v/>
      </c>
      <c r="AK61" s="143" t="str">
        <f>IF($B$4="","",IF($AK16=(1),$AO16,""))</f>
        <v/>
      </c>
      <c r="AL61" s="143" t="str">
        <f>IF($B$4="","",IF($AK16=(2),$AO16,""))</f>
        <v/>
      </c>
      <c r="AM61" s="143" t="str">
        <f>IF($B$4="","",IF($AK17=(1),$AO17,""))</f>
        <v/>
      </c>
      <c r="AN61" s="143" t="str">
        <f>IF($B$4="","",IF($AK17=(2),$AO17,""))</f>
        <v/>
      </c>
      <c r="AO61" s="143" t="str">
        <f>IF($B$4="","",IF($AK18=(1),$AO18,""))</f>
        <v/>
      </c>
      <c r="AP61" s="143"/>
      <c r="AQ61" s="143" t="str">
        <f>IF($B$4="","",IF($AK18=(2),$AO18,""))</f>
        <v/>
      </c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</row>
    <row r="62" spans="2:180" s="147" customFormat="1" hidden="1" x14ac:dyDescent="0.25">
      <c r="B62" s="150" t="s">
        <v>12</v>
      </c>
      <c r="C62" s="143"/>
      <c r="D62" s="143"/>
      <c r="E62" s="142"/>
      <c r="F62" s="142"/>
      <c r="G62" s="142"/>
      <c r="H62" s="142"/>
      <c r="I62" s="143">
        <f>IF($B$4="","",IF($AV4=(1),$AZ4,""))</f>
        <v>48.476190476190474</v>
      </c>
      <c r="J62" s="143"/>
      <c r="K62" s="143" t="str">
        <f>IF($B$4="","",IF($AV4=(2),$AZ4,""))</f>
        <v/>
      </c>
      <c r="L62" s="143">
        <f>IF($B$4="","",IF($AV5=(1),$AZ5,""))</f>
        <v>50.769230769230766</v>
      </c>
      <c r="M62" s="143" t="str">
        <f>IF($B$4="","",IF($AV5=(2),$AZ5,""))</f>
        <v/>
      </c>
      <c r="N62" s="143">
        <f>IF($B$4="","",IF($AV6=(1),$AZ6,""))</f>
        <v>50.133333333333333</v>
      </c>
      <c r="O62" s="143" t="str">
        <f>IF($B$4="","",IF($AV6=(2),$AZ6,""))</f>
        <v/>
      </c>
      <c r="P62" s="143">
        <f>IF($B$4="","",IF($AV7=(1),$AZ7,""))</f>
        <v>48</v>
      </c>
      <c r="Q62" s="143" t="str">
        <f>IF($B$4="","",IF($AV7=(2),$AZ7,""))</f>
        <v/>
      </c>
      <c r="R62" s="143"/>
      <c r="S62" s="189" t="str">
        <f>IF($B$4="","",IF($AV8=(1),$AZ8,""))</f>
        <v/>
      </c>
      <c r="T62" s="189" t="str">
        <f>IF($B$4="","",IF($AV8=(2),$AZ8,""))</f>
        <v/>
      </c>
      <c r="U62" s="192" t="str">
        <f>IF($B$4="","",IF($AV9=(1),$AZ9,""))</f>
        <v/>
      </c>
      <c r="V62" s="192" t="str">
        <f>IF($B$4="","",IF($AV9=(2),$AZ9,""))</f>
        <v/>
      </c>
      <c r="W62" s="189" t="str">
        <f>IF($B$4="","",IF($AV10=(1),$AZ10,""))</f>
        <v/>
      </c>
      <c r="X62" s="189" t="str">
        <f>IF($B$4="","",IF($AV10=(2),$AZ10,""))</f>
        <v/>
      </c>
      <c r="Y62" s="192" t="str">
        <f>IF($B$4="","",IF($AV11=(1),$AZ11,""))</f>
        <v/>
      </c>
      <c r="Z62" s="192"/>
      <c r="AA62" s="192" t="str">
        <f>IF($B$4="","",IF($AV11=(2),$AZ11,""))</f>
        <v/>
      </c>
      <c r="AB62" s="143" t="str">
        <f>IF($B$4="","",IF($AV12=(1),$AZ12,""))</f>
        <v/>
      </c>
      <c r="AC62" s="143" t="str">
        <f>IF($B$4="","",IF($AV12=(2),$AZ12,""))</f>
        <v/>
      </c>
      <c r="AD62" s="143" t="str">
        <f>IF($B$4="","",IF($AV13=(1),$AZ13,""))</f>
        <v/>
      </c>
      <c r="AE62" s="143" t="str">
        <f>IF($B$4="","",IF($AV13=(2),$AZ13,""))</f>
        <v/>
      </c>
      <c r="AF62" s="143" t="str">
        <f>IF($B$4="","",IF($AV14=(1),$AZ14,""))</f>
        <v/>
      </c>
      <c r="AG62" s="143" t="str">
        <f>IF($B$4="","",IF($AV14=(2),$AZ14,""))</f>
        <v/>
      </c>
      <c r="AH62" s="143"/>
      <c r="AI62" s="143" t="str">
        <f>IF($B$4="","",IF($AV15=(1),$AZ15,""))</f>
        <v/>
      </c>
      <c r="AJ62" s="143" t="str">
        <f>IF($B$4="","",IF($AV15=(2),$AZ15,""))</f>
        <v/>
      </c>
      <c r="AK62" s="143" t="str">
        <f>IF($B$4="","",IF($AV16=(1),$AZ16,""))</f>
        <v/>
      </c>
      <c r="AL62" s="143" t="str">
        <f>IF($B$4="","",IF($AV16=(2),$AZ16,""))</f>
        <v/>
      </c>
      <c r="AM62" s="143" t="str">
        <f>IF($B$4="","",IF($AV17=(1),$AZ17,""))</f>
        <v/>
      </c>
      <c r="AN62" s="143" t="str">
        <f>IF($B$4="","",IF($AV17=(2),$AZ17,""))</f>
        <v/>
      </c>
      <c r="AO62" s="143" t="str">
        <f>IF($B$4="","",IF($AV18=(1),$AZ18,""))</f>
        <v/>
      </c>
      <c r="AP62" s="143"/>
      <c r="AQ62" s="143" t="str">
        <f>IF($B$4="","",IF($AV18=(2),$AZ18,""))</f>
        <v/>
      </c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</row>
    <row r="63" spans="2:180" s="147" customFormat="1" hidden="1" x14ac:dyDescent="0.25">
      <c r="B63" s="150" t="s">
        <v>13</v>
      </c>
      <c r="C63" s="143"/>
      <c r="D63" s="143"/>
      <c r="E63" s="142"/>
      <c r="F63" s="142"/>
      <c r="G63" s="142"/>
      <c r="H63" s="142"/>
      <c r="I63" s="143">
        <f>IF($B$4="","",IF($BD4=(1),$BH4,""))</f>
        <v>48.333333333333336</v>
      </c>
      <c r="J63" s="143"/>
      <c r="K63" s="143" t="str">
        <f>IF($B$4="","",IF($BD4=(2),$BH4,""))</f>
        <v/>
      </c>
      <c r="L63" s="143">
        <f>IF($B$4="","",IF($BD5=(1),$BH5,""))</f>
        <v>49.6</v>
      </c>
      <c r="M63" s="143" t="str">
        <f>IF($B$4="","",IF($BD5=(2),$BH5,""))</f>
        <v/>
      </c>
      <c r="N63" s="143">
        <f>IF($B$4="","",IF($BD6=(1),$BH6,""))</f>
        <v>48.952380952380949</v>
      </c>
      <c r="O63" s="143" t="str">
        <f>IF($B$4="","",IF($BD6=(2),$BH6,""))</f>
        <v/>
      </c>
      <c r="P63" s="143">
        <f>IF($B$4="","",IF($BD7=(1),$BH7,""))</f>
        <v>49.071428571428569</v>
      </c>
      <c r="Q63" s="143" t="str">
        <f>IF($B$4="","",IF($BD7=(2),$BH7,""))</f>
        <v/>
      </c>
      <c r="R63" s="143"/>
      <c r="S63" s="189" t="str">
        <f>IF($B$4="","",IF($BD8=(1),$BH8,""))</f>
        <v/>
      </c>
      <c r="T63" s="189" t="str">
        <f>IF($B$4="","",IF($BD8=(2),$BH8,""))</f>
        <v/>
      </c>
      <c r="U63" s="192" t="str">
        <f>IF($B$4="","",IF($BD9=(1),$BH9,""))</f>
        <v/>
      </c>
      <c r="V63" s="192" t="str">
        <f>IF($B$4="","",IF($BD9=(2),$BH9,""))</f>
        <v/>
      </c>
      <c r="W63" s="189" t="str">
        <f>IF($B$4="","",IF($BD10=(1),$BH10,""))</f>
        <v/>
      </c>
      <c r="X63" s="189" t="str">
        <f>IF($B$4="","",IF($BD10=(2),$BH10,""))</f>
        <v/>
      </c>
      <c r="Y63" s="192" t="str">
        <f>IF($B$4="","",IF($BD11=(1),$BH11,""))</f>
        <v/>
      </c>
      <c r="Z63" s="192"/>
      <c r="AA63" s="192" t="str">
        <f>IF($B$4="","",IF($BD11=(2),$BH11,""))</f>
        <v/>
      </c>
      <c r="AB63" s="143" t="str">
        <f>IF($B$4="","",IF($BD12=(1),$BH12,""))</f>
        <v/>
      </c>
      <c r="AC63" s="143" t="str">
        <f>IF($B$4="","",IF($BD12=(2),$BH12,""))</f>
        <v/>
      </c>
      <c r="AD63" s="143" t="str">
        <f>IF($B$4="","",IF($BD13=(1),$BH13,""))</f>
        <v/>
      </c>
      <c r="AE63" s="143" t="str">
        <f>IF($B$4="","",IF($BD13=(2),$BH13,""))</f>
        <v/>
      </c>
      <c r="AF63" s="143" t="str">
        <f>IF($B$4="","",IF($BD14=(1),$BH14,""))</f>
        <v/>
      </c>
      <c r="AG63" s="143" t="str">
        <f>IF($B$4="","",IF($BD14=(2),$BH14,""))</f>
        <v/>
      </c>
      <c r="AH63" s="143"/>
      <c r="AI63" s="143" t="str">
        <f>IF($B$4="","",IF($BD15=(1),$BH15,""))</f>
        <v/>
      </c>
      <c r="AJ63" s="143" t="str">
        <f>IF($B$4="","",IF($BD15=(2),$BH15,""))</f>
        <v/>
      </c>
      <c r="AK63" s="143" t="str">
        <f>IF($B$4="","",IF($BD16=(1),$BH16,""))</f>
        <v/>
      </c>
      <c r="AL63" s="143" t="str">
        <f>IF($B$4="","",IF($BD16=(2),$BH16,""))</f>
        <v/>
      </c>
      <c r="AM63" s="143" t="str">
        <f>IF($B$4="","",IF($BD17=(1),$BH17,""))</f>
        <v/>
      </c>
      <c r="AN63" s="143" t="str">
        <f>IF($B$4="","",IF($BD17=(2),$BH17,""))</f>
        <v/>
      </c>
      <c r="AO63" s="143" t="str">
        <f>IF($B$4="","",IF($BD18=(1),$BH18,""))</f>
        <v/>
      </c>
      <c r="AP63" s="143"/>
      <c r="AQ63" s="143" t="str">
        <f>IF($B$4="","",IF($BD18=(2),$BH18,""))</f>
        <v/>
      </c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</row>
    <row r="64" spans="2:180" s="147" customFormat="1" hidden="1" x14ac:dyDescent="0.25">
      <c r="B64" s="150" t="s">
        <v>14</v>
      </c>
      <c r="C64" s="143"/>
      <c r="D64" s="143"/>
      <c r="E64" s="142"/>
      <c r="F64" s="142"/>
      <c r="G64" s="142"/>
      <c r="H64" s="142"/>
      <c r="I64" s="143">
        <f>IF($B$4="","",IF($BL4=(1),$BP4,""))</f>
        <v>49.294117647058826</v>
      </c>
      <c r="J64" s="143"/>
      <c r="K64" s="143" t="str">
        <f>IF($B$4="","",IF($BL4=(2),$BP4,""))</f>
        <v/>
      </c>
      <c r="L64" s="143">
        <f>IF($B$4="","",IF($BL5=(1),$BP5,""))</f>
        <v>50.307692307692307</v>
      </c>
      <c r="M64" s="143" t="str">
        <f>IF($B$4="","",IF($BL5=(2),$BP5,""))</f>
        <v/>
      </c>
      <c r="N64" s="143">
        <f>IF($B$4="","",IF($BL6=(1),$BP6,""))</f>
        <v>45.05263157894737</v>
      </c>
      <c r="O64" s="143" t="str">
        <f>IF($B$4="","",IF($BL6=(2),$BP6,""))</f>
        <v/>
      </c>
      <c r="P64" s="143">
        <f>IF($B$4="","",IF($BL7=(1),$BP7,""))</f>
        <v>49</v>
      </c>
      <c r="Q64" s="143" t="str">
        <f>IF($B$4="","",IF($BL7=(2),$BP7,""))</f>
        <v/>
      </c>
      <c r="R64" s="143"/>
      <c r="S64" s="189" t="str">
        <f>IF($B$4="","",IF($BL8=(1),$BP8,""))</f>
        <v/>
      </c>
      <c r="T64" s="189" t="str">
        <f>IF($B$4="","",IF($BL8=(2),$BP8,""))</f>
        <v/>
      </c>
      <c r="U64" s="192" t="str">
        <f>IF($B$4="","",IF($BL9=(1),$BP9,""))</f>
        <v/>
      </c>
      <c r="V64" s="192" t="str">
        <f>IF($B$4="","",IF($BL9=(2),$BP9,""))</f>
        <v/>
      </c>
      <c r="W64" s="189" t="str">
        <f>IF($B$4="","",IF($BL10=(1),$BP10,""))</f>
        <v/>
      </c>
      <c r="X64" s="189" t="str">
        <f>IF($B$4="","",IF($BL10=(2),$BP10,""))</f>
        <v/>
      </c>
      <c r="Y64" s="192" t="str">
        <f>IF($B$4="","",IF($BL11=(1),$BP11,""))</f>
        <v/>
      </c>
      <c r="Z64" s="192"/>
      <c r="AA64" s="192" t="str">
        <f>IF($B$4="","",IF($BL11=(2),$BP11,""))</f>
        <v/>
      </c>
      <c r="AB64" s="143" t="str">
        <f>IF($B$4="","",IF($BL12=(1),$BP12,""))</f>
        <v/>
      </c>
      <c r="AC64" s="143" t="str">
        <f>IF($B$4="","",IF($BL12=(2),$BP12,""))</f>
        <v/>
      </c>
      <c r="AD64" s="143" t="str">
        <f>IF($B$4="","",IF($BL13=(1),$BP13,""))</f>
        <v/>
      </c>
      <c r="AE64" s="143" t="str">
        <f>IF($B$4="","",IF($BL13=(2),$BP13,""))</f>
        <v/>
      </c>
      <c r="AF64" s="143" t="str">
        <f>IF($B$4="","",IF($BL14=(1),$BP14,""))</f>
        <v/>
      </c>
      <c r="AG64" s="143" t="str">
        <f>IF($B$4="","",IF($BL14=(2),$BP14,""))</f>
        <v/>
      </c>
      <c r="AH64" s="143"/>
      <c r="AI64" s="143" t="str">
        <f>IF($B$4="","",IF($BL15=(1),$BP15,""))</f>
        <v/>
      </c>
      <c r="AJ64" s="143" t="str">
        <f>IF($B$4="","",IF($BL15=(2),$BP15,""))</f>
        <v/>
      </c>
      <c r="AK64" s="143" t="str">
        <f>IF($B$4="","",IF($BL16=(1),$BP16,""))</f>
        <v/>
      </c>
      <c r="AL64" s="143" t="str">
        <f>IF($B$4="","",IF($BL16=(2),$BP16,""))</f>
        <v/>
      </c>
      <c r="AM64" s="143" t="str">
        <f>IF($B$4="","",IF($BL17=(1),$BP17,""))</f>
        <v/>
      </c>
      <c r="AN64" s="143" t="str">
        <f>IF($B$4="","",IF($BL17=(2),$BP17,""))</f>
        <v/>
      </c>
      <c r="AO64" s="143" t="str">
        <f>IF($B$4="","",IF($BL18=(1),$BP18,""))</f>
        <v/>
      </c>
      <c r="AP64" s="143"/>
      <c r="AQ64" s="143" t="str">
        <f>IF($B$4="","",IF($BL18=(2),$BP18,""))</f>
        <v/>
      </c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</row>
    <row r="65" spans="2:180" s="147" customFormat="1" hidden="1" x14ac:dyDescent="0.25">
      <c r="B65" s="150" t="s">
        <v>15</v>
      </c>
      <c r="C65" s="143"/>
      <c r="D65" s="143"/>
      <c r="E65" s="142"/>
      <c r="F65" s="142"/>
      <c r="G65" s="142"/>
      <c r="H65" s="142"/>
      <c r="I65" s="143">
        <f>IF($B$4="","",IF($BT4=(1),$BX4,""))</f>
        <v>45.07692307692308</v>
      </c>
      <c r="J65" s="143"/>
      <c r="K65" s="143" t="str">
        <f>IF($B$4="","",IF($BT4=(2),$BX4,""))</f>
        <v/>
      </c>
      <c r="L65" s="143">
        <f>IF($B$4="","",IF($BT5=(1),$BX5,""))</f>
        <v>47.904761904761905</v>
      </c>
      <c r="M65" s="143" t="str">
        <f>IF($B$4="","",IF($BT5=(2),$BX5,""))</f>
        <v/>
      </c>
      <c r="N65" s="143">
        <f>IF($B$4="","",IF($BT6=(1),$BX6,""))</f>
        <v>48.125</v>
      </c>
      <c r="O65" s="143" t="str">
        <f>IF($B$4="","",IF($BT6=(2),$BX6,""))</f>
        <v/>
      </c>
      <c r="P65" s="143">
        <f>IF($B$4="","",IF($BT7=(1),$BX7,""))</f>
        <v>47</v>
      </c>
      <c r="Q65" s="143" t="str">
        <f>IF($B$4="","",IF($BT7=(2),$BX7,""))</f>
        <v/>
      </c>
      <c r="R65" s="143"/>
      <c r="S65" s="189" t="str">
        <f>IF($B$4="","",IF($BT8=(1),$BX8,""))</f>
        <v/>
      </c>
      <c r="T65" s="189" t="str">
        <f>IF($B$4="","",IF($BT8=(2),$BX8,""))</f>
        <v/>
      </c>
      <c r="U65" s="192" t="str">
        <f>IF($B$4="","",IF($BT9=(1),$BX9,""))</f>
        <v/>
      </c>
      <c r="V65" s="192" t="str">
        <f>IF($B$4="","",IF($BT9=(2),$BX9,""))</f>
        <v/>
      </c>
      <c r="W65" s="189" t="str">
        <f>IF($B$4="","",IF($BT10=(1),$BX10,""))</f>
        <v/>
      </c>
      <c r="X65" s="189" t="str">
        <f>IF($B$4="","",IF($BT10=(2),$BX10,""))</f>
        <v/>
      </c>
      <c r="Y65" s="192" t="str">
        <f>IF($B$4="","",IF($BT11=(1),$BX11,""))</f>
        <v/>
      </c>
      <c r="Z65" s="192"/>
      <c r="AA65" s="192" t="str">
        <f>IF($B$4="","",IF($BT11=(2),$BX11,""))</f>
        <v/>
      </c>
      <c r="AB65" s="143" t="str">
        <f>IF($B$4="","",IF($BT12=(1),$BX12,""))</f>
        <v/>
      </c>
      <c r="AC65" s="143" t="str">
        <f>IF($B$4="","",IF($BT12=(2),$BX12,""))</f>
        <v/>
      </c>
      <c r="AD65" s="143" t="str">
        <f>IF($B$4="","",IF($BT13=(1),$BX13,""))</f>
        <v/>
      </c>
      <c r="AE65" s="143" t="str">
        <f>IF($B$4="","",IF($BT13=(2),$BX13,""))</f>
        <v/>
      </c>
      <c r="AF65" s="143" t="str">
        <f>IF($B$4="","",IF($BT14=(1),$BX14,""))</f>
        <v/>
      </c>
      <c r="AG65" s="143" t="str">
        <f>IF($B$4="","",IF($BT14=(2),$BX14,""))</f>
        <v/>
      </c>
      <c r="AH65" s="143"/>
      <c r="AI65" s="143" t="str">
        <f>IF($B$4="","",IF($BT15=(1),$BX15,""))</f>
        <v/>
      </c>
      <c r="AJ65" s="143" t="str">
        <f>IF($B$4="","",IF($BT15=(2),$BX15,""))</f>
        <v/>
      </c>
      <c r="AK65" s="143" t="str">
        <f>IF($B$4="","",IF($BT16=(1),$BX16,""))</f>
        <v/>
      </c>
      <c r="AL65" s="143" t="str">
        <f>IF($B$4="","",IF($BT16=(2),$BX16,""))</f>
        <v/>
      </c>
      <c r="AM65" s="143" t="str">
        <f>IF($B$4="","",IF($BT17=(1),$BX17,""))</f>
        <v/>
      </c>
      <c r="AN65" s="143" t="str">
        <f>IF($B$4="","",IF($BT17=(2),$BX17,""))</f>
        <v/>
      </c>
      <c r="AO65" s="143" t="str">
        <f>IF($B$4="","",IF($BT18=(1),$BX18,""))</f>
        <v/>
      </c>
      <c r="AP65" s="143"/>
      <c r="AQ65" s="143" t="str">
        <f>IF($B$4="","",IF($BT18=(2),$BX18,""))</f>
        <v/>
      </c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</row>
    <row r="66" spans="2:180" s="147" customFormat="1" hidden="1" x14ac:dyDescent="0.25">
      <c r="B66" s="150" t="s">
        <v>16</v>
      </c>
      <c r="C66" s="143"/>
      <c r="D66" s="143"/>
      <c r="E66" s="142"/>
      <c r="F66" s="142"/>
      <c r="G66" s="142"/>
      <c r="H66" s="142"/>
      <c r="I66" s="143">
        <f>IF($B$4="","",IF($CB4=(1),$CF4,""))</f>
        <v>46.888888888888886</v>
      </c>
      <c r="J66" s="143"/>
      <c r="K66" s="143" t="str">
        <f>IF($B$4="","",IF($CB4=(2),$CF4,""))</f>
        <v/>
      </c>
      <c r="L66" s="143">
        <f>IF($B$4="","",IF($CB5=(1),$CF5,""))</f>
        <v>49.555555555555557</v>
      </c>
      <c r="M66" s="143" t="str">
        <f>IF($B$4="","",IF($CB5=(2),$CF5,""))</f>
        <v/>
      </c>
      <c r="N66" s="143">
        <f>IF($B$4="","",IF($CB6=(1),$CF6,""))</f>
        <v>48.875</v>
      </c>
      <c r="O66" s="143" t="str">
        <f>IF($B$4="","",IF($CB6=(2),$CF6,""))</f>
        <v/>
      </c>
      <c r="P66" s="143">
        <f>IF($B$4="","",IF($CB7=(1),$CF7,""))</f>
        <v>47.8</v>
      </c>
      <c r="Q66" s="143" t="str">
        <f>IF($B$4="","",IF($CB7=(2),$CF7,""))</f>
        <v/>
      </c>
      <c r="R66" s="143"/>
      <c r="S66" s="189" t="str">
        <f>IF($B$4="","",IF($CB8=(1),$CF8,""))</f>
        <v/>
      </c>
      <c r="T66" s="189" t="str">
        <f>IF($B$4="","",IF($CB8=(2),$CF8,""))</f>
        <v/>
      </c>
      <c r="U66" s="192" t="str">
        <f>IF($B$4="","",IF($CB9=(1),$CF9,""))</f>
        <v/>
      </c>
      <c r="V66" s="192" t="str">
        <f>IF($B$4="","",IF($CB9=(2),$CF9,""))</f>
        <v/>
      </c>
      <c r="W66" s="189" t="str">
        <f>IF($B$4="","",IF($CB10=(1),$CF10,""))</f>
        <v/>
      </c>
      <c r="X66" s="189" t="str">
        <f>IF($B$4="","",IF($CB10=(2),$CF10,""))</f>
        <v/>
      </c>
      <c r="Y66" s="192" t="str">
        <f>IF($B$4="","",IF($CB11=(1),$CF11,""))</f>
        <v/>
      </c>
      <c r="Z66" s="192"/>
      <c r="AA66" s="192" t="str">
        <f>IF($B$4="","",IF($CB11=(2),$CF11,""))</f>
        <v/>
      </c>
      <c r="AB66" s="143" t="str">
        <f>IF($B$4="","",IF($CB12=(1),$CF12,""))</f>
        <v/>
      </c>
      <c r="AC66" s="143" t="str">
        <f>IF($B$4="","",IF($CB12=(2),$CF12,""))</f>
        <v/>
      </c>
      <c r="AD66" s="143" t="str">
        <f>IF($B$4="","",IF($CB13=(1),$CF13,""))</f>
        <v/>
      </c>
      <c r="AE66" s="143" t="str">
        <f>IF($B$4="","",IF($CB13=(2),$CF13,""))</f>
        <v/>
      </c>
      <c r="AF66" s="143" t="str">
        <f>IF($B$4="","",IF($CB14=(1),$CF14,""))</f>
        <v/>
      </c>
      <c r="AG66" s="143" t="str">
        <f>IF($B$4="","",IF($CB14=(2),$CF14,""))</f>
        <v/>
      </c>
      <c r="AH66" s="143"/>
      <c r="AI66" s="143" t="str">
        <f>IF($B$4="","",IF($CB15=(1),$CF15,""))</f>
        <v/>
      </c>
      <c r="AJ66" s="143" t="str">
        <f>IF($B$4="","",IF($CB15=(2),$CF15,""))</f>
        <v/>
      </c>
      <c r="AK66" s="143" t="str">
        <f>IF($B$4="","",IF($CB16=(1),$CF16,""))</f>
        <v/>
      </c>
      <c r="AL66" s="143" t="str">
        <f>IF($B$4="","",IF($CB16=(2),$CF16,""))</f>
        <v/>
      </c>
      <c r="AM66" s="143" t="str">
        <f>IF($B$4="","",IF($CB17=(1),$CF17,""))</f>
        <v/>
      </c>
      <c r="AN66" s="143" t="str">
        <f>IF($B$4="","",IF($CB17=(2),$CF17,""))</f>
        <v/>
      </c>
      <c r="AO66" s="143" t="str">
        <f>IF($B$4="","",IF($CB18=(1),$CF18,""))</f>
        <v/>
      </c>
      <c r="AP66" s="143"/>
      <c r="AQ66" s="143" t="str">
        <f>IF($B$4="","",IF($CB18=(2),$CF18,""))</f>
        <v/>
      </c>
      <c r="AR66" s="144"/>
      <c r="AS66" s="144"/>
      <c r="AT66" s="144"/>
      <c r="AU66" s="144"/>
      <c r="AV66" s="144"/>
      <c r="AW66" s="144"/>
      <c r="AX66" s="143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</row>
    <row r="67" spans="2:180" s="147" customFormat="1" hidden="1" x14ac:dyDescent="0.25">
      <c r="B67" s="150" t="s">
        <v>17</v>
      </c>
      <c r="C67" s="143"/>
      <c r="D67" s="143"/>
      <c r="E67" s="142"/>
      <c r="F67" s="142"/>
      <c r="G67" s="142"/>
      <c r="H67" s="142"/>
      <c r="I67" s="143">
        <f>IF($B$4="","",IF($CJ4=(1),$CN4,""))</f>
        <v>51.125</v>
      </c>
      <c r="J67" s="143"/>
      <c r="K67" s="143" t="str">
        <f>IF($B$4="","",IF($CJ4=(2),$CN4,""))</f>
        <v/>
      </c>
      <c r="L67" s="143">
        <f>IF($B$4="","",IF($CJ5=(1),$CN5,""))</f>
        <v>51.904761904761905</v>
      </c>
      <c r="M67" s="143" t="str">
        <f>IF($B$4="","",IF($CJ5=(2),$CN5,""))</f>
        <v/>
      </c>
      <c r="N67" s="143">
        <f>IF($B$4="","",IF($CJ6=(1),$CN6,""))</f>
        <v>51.652173913043477</v>
      </c>
      <c r="O67" s="143" t="str">
        <f>IF($B$4="","",IF($CJ6=(2),$CN6,""))</f>
        <v/>
      </c>
      <c r="P67" s="143">
        <f>IF($B$4="","",IF($CJ7=(1),$CN7,""))</f>
        <v>50</v>
      </c>
      <c r="Q67" s="143" t="str">
        <f>IF($B$4="","",IF($CJ7=(2),$CN7,""))</f>
        <v/>
      </c>
      <c r="R67" s="143"/>
      <c r="S67" s="189" t="str">
        <f>IF($B$4="","",IF($CJ8=(1),$CN8,""))</f>
        <v/>
      </c>
      <c r="T67" s="189" t="str">
        <f>IF($B$4="","",IF($CJ8=(2),$CN8,""))</f>
        <v/>
      </c>
      <c r="U67" s="192" t="str">
        <f>IF($B$4="","",IF($CJ9=(1),$CN9,""))</f>
        <v/>
      </c>
      <c r="V67" s="192" t="str">
        <f>IF($B$4="","",IF($CJ9=(2),$CN9,""))</f>
        <v/>
      </c>
      <c r="W67" s="189" t="str">
        <f>IF($B$4="","",IF($CJ10=(1),$CN10,""))</f>
        <v/>
      </c>
      <c r="X67" s="189" t="str">
        <f>IF($B$4="","",IF($CJ10=(2),$CN10,""))</f>
        <v/>
      </c>
      <c r="Y67" s="192" t="str">
        <f>IF($B$4="","",IF($CJ11=(1),$CN11,""))</f>
        <v/>
      </c>
      <c r="Z67" s="192"/>
      <c r="AA67" s="192" t="str">
        <f>IF($B$4="","",IF($CJ11=(2),$CN11,""))</f>
        <v/>
      </c>
      <c r="AB67" s="143" t="str">
        <f>IF($B$4="","",IF($CJ12=(1),$CN12,""))</f>
        <v/>
      </c>
      <c r="AC67" s="143" t="str">
        <f>IF($B$4="","",IF($CJ12=(2),$CN12,""))</f>
        <v/>
      </c>
      <c r="AD67" s="143" t="str">
        <f>IF($B$4="","",IF($CJ13=(1),$CN13,""))</f>
        <v/>
      </c>
      <c r="AE67" s="143" t="str">
        <f>IF($B$4="","",IF($CJ13=(2),$CN13,""))</f>
        <v/>
      </c>
      <c r="AF67" s="143" t="str">
        <f>IF($B$4="","",IF($CJ14=(1),$CN14,""))</f>
        <v/>
      </c>
      <c r="AG67" s="143" t="str">
        <f>IF($B$4="","",IF($CJ14=(2),$CN14,""))</f>
        <v/>
      </c>
      <c r="AH67" s="143"/>
      <c r="AI67" s="143" t="str">
        <f>IF($B$4="","",IF($CJ15=(1),$CN15,""))</f>
        <v/>
      </c>
      <c r="AJ67" s="143" t="str">
        <f>IF($B$4="","",IF($CJ15=(2),$CN15,""))</f>
        <v/>
      </c>
      <c r="AK67" s="143" t="str">
        <f>IF($B$4="","",IF($CJ16=(1),$CN16,""))</f>
        <v/>
      </c>
      <c r="AL67" s="143" t="str">
        <f>IF($B$4="","",IF($CJ16=(2),$CN16,""))</f>
        <v/>
      </c>
      <c r="AM67" s="143" t="str">
        <f>IF($B$4="","",IF($CJ17=(1),$CN17,""))</f>
        <v/>
      </c>
      <c r="AN67" s="143" t="str">
        <f>IF($B$4="","",IF($CJ17=(2),$CN17,""))</f>
        <v/>
      </c>
      <c r="AO67" s="143" t="str">
        <f>IF($B$4="","",IF($CJ18=(1),$CN18,""))</f>
        <v/>
      </c>
      <c r="AP67" s="143"/>
      <c r="AQ67" s="143" t="str">
        <f>IF($B$4="","",IF($CJ18=(2),$CN18,""))</f>
        <v/>
      </c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</row>
    <row r="68" spans="2:180" s="147" customFormat="1" hidden="1" x14ac:dyDescent="0.25">
      <c r="B68" s="150" t="s">
        <v>18</v>
      </c>
      <c r="C68" s="143"/>
      <c r="D68" s="143"/>
      <c r="E68" s="142"/>
      <c r="F68" s="142"/>
      <c r="G68" s="142"/>
      <c r="H68" s="142"/>
      <c r="I68" s="143">
        <f>IF($B$4="","",IF($CR4=(1),$CV4,""))</f>
        <v>49.090909090909093</v>
      </c>
      <c r="J68" s="143"/>
      <c r="K68" s="143" t="str">
        <f>IF($B$4="","",IF($CR4=(2),$CV4,""))</f>
        <v/>
      </c>
      <c r="L68" s="143">
        <f>IF($B$4="","",IF($CR5=(1),$CV5,""))</f>
        <v>52.857142857142854</v>
      </c>
      <c r="M68" s="143" t="str">
        <f>IF($B$4="","",IF($CR5=(2),$CV5,""))</f>
        <v/>
      </c>
      <c r="N68" s="143">
        <f>IF($B$4="","",IF($CR6=(1),$CV6,""))</f>
        <v>48.5</v>
      </c>
      <c r="O68" s="143" t="str">
        <f>IF($B$4="","",IF($CR6=(2),$CV6,""))</f>
        <v/>
      </c>
      <c r="P68" s="143">
        <f>IF($B$4="","",IF($CR7=(1),$CV7,""))</f>
        <v>44.5</v>
      </c>
      <c r="Q68" s="143" t="str">
        <f>IF($B$4="","",IF($CR7=(2),$CV7,""))</f>
        <v/>
      </c>
      <c r="R68" s="143"/>
      <c r="S68" s="189" t="str">
        <f>IF($B$4="","",IF($CR8=(1),$CV8,""))</f>
        <v/>
      </c>
      <c r="T68" s="189" t="str">
        <f>IF($B$4="","",IF($CR8=(2),$CV8,""))</f>
        <v/>
      </c>
      <c r="U68" s="192" t="str">
        <f>IF($B$4="","",IF($CR9=(1),$CV9,""))</f>
        <v/>
      </c>
      <c r="V68" s="192" t="str">
        <f>IF($B$4="","",IF($CR9=(2),$CV9,""))</f>
        <v/>
      </c>
      <c r="W68" s="189" t="str">
        <f>IF($B$4="","",IF($CR10=(1),$CV10,""))</f>
        <v/>
      </c>
      <c r="X68" s="189" t="str">
        <f>IF($B$4="","",IF($CR10=(2),$CV10,""))</f>
        <v/>
      </c>
      <c r="Y68" s="192" t="str">
        <f>IF($B$4="","",IF($CR11=(1),$CV11,""))</f>
        <v/>
      </c>
      <c r="Z68" s="192"/>
      <c r="AA68" s="192" t="str">
        <f>IF($B$4="","",IF($CR11=(2),$CV11,""))</f>
        <v/>
      </c>
      <c r="AB68" s="143" t="str">
        <f>IF($B$4="","",IF($CR12=(1),$CV12,""))</f>
        <v/>
      </c>
      <c r="AC68" s="143" t="str">
        <f>IF($B$4="","",IF($CR12=(2),$CV12,""))</f>
        <v/>
      </c>
      <c r="AD68" s="143" t="str">
        <f>IF($B$4="","",IF($CR13=(1),$CV13,""))</f>
        <v/>
      </c>
      <c r="AE68" s="143" t="str">
        <f>IF($B$4="","",IF($CR13=(2),$CV13,""))</f>
        <v/>
      </c>
      <c r="AF68" s="143" t="str">
        <f>IF($B$4="","",IF($CR14=(1),$CV14,""))</f>
        <v/>
      </c>
      <c r="AG68" s="143" t="str">
        <f>IF($B$4="","",IF($CR14=(2),$CV14,""))</f>
        <v/>
      </c>
      <c r="AH68" s="143"/>
      <c r="AI68" s="143" t="str">
        <f>IF($B$4="","",IF($CR15=(1),$CV15,""))</f>
        <v/>
      </c>
      <c r="AJ68" s="143" t="str">
        <f>IF($B$4="","",IF($CR15=(2),$CV15,""))</f>
        <v/>
      </c>
      <c r="AK68" s="143" t="str">
        <f>IF($B$4="","",IF($CR16=(1),$CV16,""))</f>
        <v/>
      </c>
      <c r="AL68" s="143" t="str">
        <f>IF($B$4="","",IF($CR16=(2),$CV16,""))</f>
        <v/>
      </c>
      <c r="AM68" s="143" t="str">
        <f>IF($B$4="","",IF($CR17=(1),$CV17,""))</f>
        <v/>
      </c>
      <c r="AN68" s="143" t="str">
        <f>IF($B$4="","",IF($CR17=(2),$CV17,""))</f>
        <v/>
      </c>
      <c r="AO68" s="143" t="str">
        <f>IF($B$4="","",IF($CR18=(1),$CV18,""))</f>
        <v/>
      </c>
      <c r="AP68" s="143"/>
      <c r="AQ68" s="143" t="str">
        <f>IF($B$4="","",IF($CR18=(2),$CV18,""))</f>
        <v/>
      </c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</row>
    <row r="69" spans="2:180" s="147" customFormat="1" hidden="1" x14ac:dyDescent="0.25">
      <c r="B69" s="150" t="s">
        <v>19</v>
      </c>
      <c r="C69" s="143"/>
      <c r="D69" s="143"/>
      <c r="E69" s="142"/>
      <c r="F69" s="142"/>
      <c r="G69" s="142"/>
      <c r="H69" s="142"/>
      <c r="I69" s="143">
        <f>IF($B$4="","",IF($CZ4=(1),$DD4,""))</f>
        <v>51.333333333333336</v>
      </c>
      <c r="J69" s="143"/>
      <c r="K69" s="143" t="str">
        <f>IF($B$4="","",IF($CZ4=(2),$DD4,""))</f>
        <v/>
      </c>
      <c r="L69" s="143">
        <f>IF($B$4="","",IF($CZ5=(1),$DD5,""))</f>
        <v>50</v>
      </c>
      <c r="M69" s="143" t="str">
        <f>IF($B$4="","",IF($CZ5=(2),$DD5,""))</f>
        <v/>
      </c>
      <c r="N69" s="143">
        <f>IF($B$4="","",IF($CZ6=(1),$DD6,""))</f>
        <v>50.3</v>
      </c>
      <c r="O69" s="143" t="str">
        <f>IF($B$4="","",IF($CZ6=(2),$DD6,""))</f>
        <v/>
      </c>
      <c r="P69" s="143">
        <f>IF($B$4="","",IF($CZ7=(1),$DD7,""))</f>
        <v>49.869565217391305</v>
      </c>
      <c r="Q69" s="143" t="str">
        <f>IF($B$4="","",IF($CZ7=(2),$DD7,""))</f>
        <v/>
      </c>
      <c r="R69" s="143"/>
      <c r="S69" s="189" t="str">
        <f>IF($B$4="","",IF($CZ8=(1),$DD8,""))</f>
        <v/>
      </c>
      <c r="T69" s="189" t="str">
        <f>IF($B$4="","",IF($CZ8=(2),$DD8,""))</f>
        <v/>
      </c>
      <c r="U69" s="192" t="str">
        <f>IF($B$4="","",IF($CZ9=(1),$DD9,""))</f>
        <v/>
      </c>
      <c r="V69" s="192" t="str">
        <f>IF($B$4="","",IF($CZ9=(2),$DD9,""))</f>
        <v/>
      </c>
      <c r="W69" s="189" t="str">
        <f>IF($B$4="","",IF($CZ10=(1),$DD10,""))</f>
        <v/>
      </c>
      <c r="X69" s="189" t="str">
        <f>IF($B$4="","",IF($CZ10=(2),$DD10,""))</f>
        <v/>
      </c>
      <c r="Y69" s="192" t="str">
        <f>IF($B$4="","",IF($CZ11=(1),$DD11,""))</f>
        <v/>
      </c>
      <c r="Z69" s="192"/>
      <c r="AA69" s="192" t="str">
        <f>IF($B$4="","",IF($CZ11=(2),$DD11,""))</f>
        <v/>
      </c>
      <c r="AB69" s="143" t="str">
        <f>IF($B$4="","",IF($CZ12=(1),$DD12,""))</f>
        <v/>
      </c>
      <c r="AC69" s="143" t="str">
        <f>IF($B$4="","",IF($CZ12=(2),$DD12,""))</f>
        <v/>
      </c>
      <c r="AD69" s="143" t="str">
        <f>IF($B$4="","",IF($CZ13=(1),$DD13,""))</f>
        <v/>
      </c>
      <c r="AE69" s="143" t="str">
        <f>IF($B$4="","",IF($CZ13=(2),$DD13,""))</f>
        <v/>
      </c>
      <c r="AF69" s="143" t="str">
        <f>IF($B$4="","",IF($CZ14=(1),$DD14,""))</f>
        <v/>
      </c>
      <c r="AG69" s="143" t="str">
        <f>IF($B$4="","",IF($CZ14=(2),$DD14,""))</f>
        <v/>
      </c>
      <c r="AH69" s="143"/>
      <c r="AI69" s="143" t="str">
        <f>IF($B$4="","",IF($CZ15=(1),$DD15,""))</f>
        <v/>
      </c>
      <c r="AJ69" s="143" t="str">
        <f>IF($B$4="","",IF($CZ15=(2),$DD15,""))</f>
        <v/>
      </c>
      <c r="AK69" s="143" t="str">
        <f>IF($B$4="","",IF($CZ16=(1),$DD16,""))</f>
        <v/>
      </c>
      <c r="AL69" s="143" t="str">
        <f>IF($B$4="","",IF($CZ16=(2),$DD16,""))</f>
        <v/>
      </c>
      <c r="AM69" s="143" t="str">
        <f>IF($B$4="","",IF($CZ17=(1),$DD17,""))</f>
        <v/>
      </c>
      <c r="AN69" s="143" t="str">
        <f>IF($B$4="","",IF($CZ17=(2),$DD17,""))</f>
        <v/>
      </c>
      <c r="AO69" s="143" t="str">
        <f>IF($B$4="","",IF($CZ18=(1),$DD18,""))</f>
        <v/>
      </c>
      <c r="AP69" s="143"/>
      <c r="AQ69" s="143" t="str">
        <f>IF($B$4="","",IF($CZ18=(2),$DD18,""))</f>
        <v/>
      </c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</row>
    <row r="70" spans="2:180" s="147" customFormat="1" hidden="1" x14ac:dyDescent="0.25">
      <c r="B70" s="150" t="s">
        <v>20</v>
      </c>
      <c r="C70" s="143"/>
      <c r="D70" s="143"/>
      <c r="E70" s="142"/>
      <c r="F70" s="142"/>
      <c r="G70" s="142"/>
      <c r="H70" s="142"/>
      <c r="I70" s="143">
        <f>IF($B$4="","",IF($DH4=(1),$DL4,""))</f>
        <v>49.2</v>
      </c>
      <c r="J70" s="143"/>
      <c r="K70" s="143" t="str">
        <f>IF($B$4="","",IF($DH4=(2),$DL4,""))</f>
        <v/>
      </c>
      <c r="L70" s="143">
        <f>IF($B$4="","",IF($DH5=(1),$DL5,""))</f>
        <v>49.166666666666664</v>
      </c>
      <c r="M70" s="143" t="str">
        <f>IF($B$4="","",IF($DH5=(2),$DL5,""))</f>
        <v/>
      </c>
      <c r="N70" s="143">
        <f>IF($B$4="","",IF($DH6=(1),$DL6,""))</f>
        <v>49.703703703703702</v>
      </c>
      <c r="O70" s="143" t="str">
        <f>IF($B$4="","",IF($DH6=(2),$DL6,""))</f>
        <v/>
      </c>
      <c r="P70" s="143" t="str">
        <f>IF($B$4="","",IF($DH7=(1),$DL7,""))</f>
        <v/>
      </c>
      <c r="Q70" s="143" t="str">
        <f>IF($B$4="","",IF($DH7=(2),$DL7,""))</f>
        <v/>
      </c>
      <c r="R70" s="143"/>
      <c r="S70" s="189" t="str">
        <f>IF($B$4="","",IF($DH8=(1),$DL8,""))</f>
        <v/>
      </c>
      <c r="T70" s="189" t="str">
        <f>IF($B$4="","",IF($DH8=(2),$DL8,""))</f>
        <v/>
      </c>
      <c r="U70" s="192" t="str">
        <f>IF($B$4="","",IF($DH9=(1),$DL9,""))</f>
        <v/>
      </c>
      <c r="V70" s="192" t="str">
        <f>IF($B$4="","",IF($DH9=(2),$DL9,""))</f>
        <v/>
      </c>
      <c r="W70" s="189" t="str">
        <f>IF($B$4="","",IF($DH10=(1),$DL10,""))</f>
        <v/>
      </c>
      <c r="X70" s="189" t="str">
        <f>IF($B$4="","",IF($DH10=(2),$DL10,""))</f>
        <v/>
      </c>
      <c r="Y70" s="192" t="str">
        <f>IF($B$4="","",IF($DH11=(1),$DL11,""))</f>
        <v/>
      </c>
      <c r="Z70" s="192"/>
      <c r="AA70" s="192" t="str">
        <f>IF($B$4="","",IF($DH11=(2),$DL11,""))</f>
        <v/>
      </c>
      <c r="AB70" s="143" t="str">
        <f>IF($B$4="","",IF($DH12=(1),$DL12,""))</f>
        <v/>
      </c>
      <c r="AC70" s="143" t="str">
        <f>IF($B$4="","",IF($DH12=(2),$DL12,""))</f>
        <v/>
      </c>
      <c r="AD70" s="143" t="str">
        <f>IF($B$4="","",IF($DH13=(1),$DL13,""))</f>
        <v/>
      </c>
      <c r="AE70" s="143" t="str">
        <f>IF($B$4="","",IF($DH13=(2),$DL13,""))</f>
        <v/>
      </c>
      <c r="AF70" s="143" t="str">
        <f>IF($B$4="","",IF($DH14=(1),$DL14,""))</f>
        <v/>
      </c>
      <c r="AG70" s="143" t="str">
        <f>IF($B$4="","",IF($DH14=(2),$DL14,""))</f>
        <v/>
      </c>
      <c r="AH70" s="143"/>
      <c r="AI70" s="143" t="str">
        <f>IF($B$4="","",IF($DH15=(1),$DL15,""))</f>
        <v/>
      </c>
      <c r="AJ70" s="143" t="str">
        <f>IF($B$4="","",IF($DH15=(2),$DL15,""))</f>
        <v/>
      </c>
      <c r="AK70" s="143" t="str">
        <f>IF($B$4="","",IF($DH16=(1),$DL16,""))</f>
        <v/>
      </c>
      <c r="AL70" s="143" t="str">
        <f>IF($B$4="","",IF($DH16=(2),$DL16,""))</f>
        <v/>
      </c>
      <c r="AM70" s="143" t="str">
        <f>IF($B$4="","",IF($DH17=(1),$DL17,""))</f>
        <v/>
      </c>
      <c r="AN70" s="143" t="str">
        <f>IF($B$4="","",IF($DH17=(2),$DL17,""))</f>
        <v/>
      </c>
      <c r="AO70" s="143" t="str">
        <f>IF($B$4="","",IF($DH18=(1),$DL18,""))</f>
        <v/>
      </c>
      <c r="AP70" s="143"/>
      <c r="AQ70" s="143" t="str">
        <f>IF($B$4="","",IF($DH18=(2),$DL18,""))</f>
        <v/>
      </c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</row>
    <row r="71" spans="2:180" s="147" customFormat="1" hidden="1" x14ac:dyDescent="0.25">
      <c r="B71" s="150" t="s">
        <v>21</v>
      </c>
      <c r="C71" s="143"/>
      <c r="D71" s="143"/>
      <c r="E71" s="142"/>
      <c r="F71" s="142"/>
      <c r="G71" s="142"/>
      <c r="H71" s="142"/>
      <c r="I71" s="143">
        <f>IF($B$4="","",IF($DP4=(1),$DT4,""))</f>
        <v>49.2</v>
      </c>
      <c r="J71" s="143"/>
      <c r="K71" s="143" t="str">
        <f>IF($B$4="","",IF($DP4=(2),$DT4,""))</f>
        <v/>
      </c>
      <c r="L71" s="143">
        <f>IF($B$4="","",IF($DP5=(1),$DT5,""))</f>
        <v>49.625</v>
      </c>
      <c r="M71" s="143" t="str">
        <f>IF($B$4="","",IF($DP5=(2),$DT5,""))</f>
        <v/>
      </c>
      <c r="N71" s="143">
        <f>IF($B$4="","",IF($DP6=(1),$DT6,""))</f>
        <v>50.631578947368418</v>
      </c>
      <c r="O71" s="143" t="str">
        <f>IF($B$4="","",IF($DP6=(2),$DT6,""))</f>
        <v/>
      </c>
      <c r="P71" s="143">
        <f>IF($B$4="","",IF($DP7=(1),$DT7,""))</f>
        <v>51</v>
      </c>
      <c r="Q71" s="143" t="str">
        <f>IF($B$4="","",IF($DP7=(2),$DT7,""))</f>
        <v/>
      </c>
      <c r="R71" s="143"/>
      <c r="S71" s="189" t="str">
        <f>IF($B$4="","",IF($DP8=(1),$DT8,""))</f>
        <v/>
      </c>
      <c r="T71" s="189" t="str">
        <f>IF($B$4="","",IF($DP8=(2),$DT8,""))</f>
        <v/>
      </c>
      <c r="U71" s="192" t="str">
        <f>IF($B$4="","",IF($DP9=(1),$DT9,""))</f>
        <v/>
      </c>
      <c r="V71" s="192" t="str">
        <f>IF($B$4="","",IF($DP9=(2),$DT9,""))</f>
        <v/>
      </c>
      <c r="W71" s="189" t="str">
        <f>IF($B$4="","",IF($DP10=(1),$DT10,""))</f>
        <v/>
      </c>
      <c r="X71" s="189" t="str">
        <f>IF($B$4="","",IF($DP10=(2),$DT10,""))</f>
        <v/>
      </c>
      <c r="Y71" s="192" t="str">
        <f>IF($B$4="","",IF($DP11=(1),$DT11,""))</f>
        <v/>
      </c>
      <c r="Z71" s="192"/>
      <c r="AA71" s="192" t="str">
        <f>IF($B$4="","",IF($DP11=(2),$DT11,""))</f>
        <v/>
      </c>
      <c r="AB71" s="143" t="str">
        <f>IF($B$4="","",IF($DP12=(1),$DT12,""))</f>
        <v/>
      </c>
      <c r="AC71" s="143" t="str">
        <f>IF($B$4="","",IF($DP12=(2),$DT12,""))</f>
        <v/>
      </c>
      <c r="AD71" s="143" t="str">
        <f>IF($B$4="","",IF($DP13=(1),$DT13,""))</f>
        <v/>
      </c>
      <c r="AE71" s="143" t="str">
        <f>IF($B$4="","",IF($DP13=(2),$DT13,""))</f>
        <v/>
      </c>
      <c r="AF71" s="143" t="str">
        <f>IF($B$4="","",IF($DP14=(1),$DT14,""))</f>
        <v/>
      </c>
      <c r="AG71" s="143" t="str">
        <f>IF($B$4="","",IF($DP14=(2),$DT14,""))</f>
        <v/>
      </c>
      <c r="AH71" s="143"/>
      <c r="AI71" s="143" t="str">
        <f>IF($B$4="","",IF($DP15=(1),$DT15,""))</f>
        <v/>
      </c>
      <c r="AJ71" s="143" t="str">
        <f>IF($B$4="","",IF($DP15=(2),$DT15,""))</f>
        <v/>
      </c>
      <c r="AK71" s="143" t="str">
        <f>IF($B$4="","",IF($DP16=(1),$DT16,""))</f>
        <v/>
      </c>
      <c r="AL71" s="143" t="str">
        <f>IF($B$4="","",IF($DP16=(2),$DT16,""))</f>
        <v/>
      </c>
      <c r="AM71" s="143" t="str">
        <f>IF($B$4="","",IF($DP17=(1),$DT17,""))</f>
        <v/>
      </c>
      <c r="AN71" s="143" t="str">
        <f>IF($B$4="","",IF($DP17=(2),$DT17,""))</f>
        <v/>
      </c>
      <c r="AO71" s="143" t="str">
        <f>IF($B$4="","",IF($DP18=(1),$DT18,""))</f>
        <v/>
      </c>
      <c r="AP71" s="143"/>
      <c r="AQ71" s="143" t="str">
        <f>IF($B$4="","",IF($DP18=(2),$DT18,""))</f>
        <v/>
      </c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</row>
    <row r="72" spans="2:180" s="147" customFormat="1" hidden="1" x14ac:dyDescent="0.25">
      <c r="B72" s="150" t="s">
        <v>22</v>
      </c>
      <c r="C72" s="143"/>
      <c r="D72" s="143"/>
      <c r="E72" s="142"/>
      <c r="F72" s="142"/>
      <c r="G72" s="142"/>
      <c r="H72" s="142"/>
      <c r="I72" s="143">
        <f>IF($B$4="","",IF($DX4=(1),$EB4,""))</f>
        <v>48.387096774193552</v>
      </c>
      <c r="J72" s="143"/>
      <c r="K72" s="143" t="str">
        <f>IF($B$4="","",IF($DX4=(2),$EB4,""))</f>
        <v/>
      </c>
      <c r="L72" s="143">
        <f>IF($B$4="","",IF($DX5=(1),$EB5,""))</f>
        <v>52.7</v>
      </c>
      <c r="M72" s="143" t="str">
        <f>IF($B$4="","",IF($DX5=(2),$EB5,""))</f>
        <v/>
      </c>
      <c r="N72" s="143">
        <f>IF($B$4="","",IF($DX6=(1),$EB6,""))</f>
        <v>49.357142857142854</v>
      </c>
      <c r="O72" s="143" t="str">
        <f>IF($B$4="","",IF($DX6=(2),$EB6,""))</f>
        <v/>
      </c>
      <c r="P72" s="143">
        <f>IF($B$4="","",IF($DX7=(1),$EB7,""))</f>
        <v>47</v>
      </c>
      <c r="Q72" s="143" t="str">
        <f>IF($B$4="","",IF($DX7=(2),$EB7,""))</f>
        <v/>
      </c>
      <c r="R72" s="143"/>
      <c r="S72" s="189" t="str">
        <f>IF($B$4="","",IF($DX8=(1),$EB8,""))</f>
        <v/>
      </c>
      <c r="T72" s="189" t="str">
        <f>IF($B$4="","",IF($DX8=(2),$EB8,""))</f>
        <v/>
      </c>
      <c r="U72" s="192" t="str">
        <f>IF($B$4="","",IF($DX9=(1),$EB9,""))</f>
        <v/>
      </c>
      <c r="V72" s="192" t="str">
        <f>IF($B$4="","",IF($DX9=(2),$EB9,""))</f>
        <v/>
      </c>
      <c r="W72" s="189" t="str">
        <f>IF($B$4="","",IF($DX10=(1),$EB10,""))</f>
        <v/>
      </c>
      <c r="X72" s="189" t="str">
        <f>IF($B$4="","",IF($DX10=(2),$EB10,""))</f>
        <v/>
      </c>
      <c r="Y72" s="192" t="str">
        <f>IF($B$4="","",IF($DX11=(1),$EB11,""))</f>
        <v/>
      </c>
      <c r="Z72" s="192"/>
      <c r="AA72" s="192" t="str">
        <f>IF($B$4="","",IF($DX11=(2),$EB11,""))</f>
        <v/>
      </c>
      <c r="AB72" s="143" t="str">
        <f>IF($B$4="","",IF($DX12=(1),$EB12,""))</f>
        <v/>
      </c>
      <c r="AC72" s="143" t="str">
        <f>IF($B$4="","",IF($DX12=(2),$EB12,""))</f>
        <v/>
      </c>
      <c r="AD72" s="143" t="str">
        <f>IF($B$4="","",IF($DX13=(1),$EB13,""))</f>
        <v/>
      </c>
      <c r="AE72" s="143" t="str">
        <f>IF($B$4="","",IF($DX13=(2),$EB13,""))</f>
        <v/>
      </c>
      <c r="AF72" s="143" t="str">
        <f>IF($B$4="","",IF($DX14=(1),$EB14,""))</f>
        <v/>
      </c>
      <c r="AG72" s="143" t="str">
        <f>IF($B$4="","",IF($DX14=(2),$EB14,""))</f>
        <v/>
      </c>
      <c r="AH72" s="143"/>
      <c r="AI72" s="143" t="str">
        <f>IF($B$4="","",IF($DX15=(1),$EB15,""))</f>
        <v/>
      </c>
      <c r="AJ72" s="143" t="str">
        <f>IF($B$4="","",IF($DX15=(2),$EB15,""))</f>
        <v/>
      </c>
      <c r="AK72" s="143" t="str">
        <f>IF($B$4="","",IF($DX16=(1),$EB16,""))</f>
        <v/>
      </c>
      <c r="AL72" s="143" t="str">
        <f>IF($B$4="","",IF($DX16=(2),$EB16,""))</f>
        <v/>
      </c>
      <c r="AM72" s="143" t="str">
        <f>IF($B$4="","",IF($DX17=(1),$EB17,""))</f>
        <v/>
      </c>
      <c r="AN72" s="143" t="str">
        <f>IF($B$4="","",IF($DX17=(2),$EB17,""))</f>
        <v/>
      </c>
      <c r="AO72" s="143" t="str">
        <f>IF($B$4="","",IF($DX18=(1),$EB18,""))</f>
        <v/>
      </c>
      <c r="AP72" s="143"/>
      <c r="AQ72" s="143" t="str">
        <f>IF($B$4="","",IF($DX18=(2),$EB18,""))</f>
        <v/>
      </c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</row>
    <row r="73" spans="2:180" s="147" customFormat="1" hidden="1" x14ac:dyDescent="0.25">
      <c r="B73" s="150" t="s">
        <v>108</v>
      </c>
      <c r="C73" s="143"/>
      <c r="D73" s="143"/>
      <c r="E73" s="142"/>
      <c r="F73" s="142"/>
      <c r="G73" s="142"/>
      <c r="H73" s="142"/>
      <c r="I73" s="143">
        <f>IF($B$4="","",IF($DX5=(1),$EJ4,""))</f>
        <v>52.8</v>
      </c>
      <c r="J73" s="143"/>
      <c r="K73" s="143"/>
      <c r="L73" s="143">
        <f>IF($B$4="","",IF($DX5=(1),$EJ5,""))</f>
        <v>50.857142857142854</v>
      </c>
      <c r="M73" s="143"/>
      <c r="N73" s="143">
        <f>IF($B$4="","",IF($DX5=(1),$EJ6,""))</f>
        <v>50.75</v>
      </c>
      <c r="O73" s="143"/>
      <c r="P73" s="143">
        <f>IF($B$4="","",IF($DX5=(1),$EJ7,""))</f>
        <v>51</v>
      </c>
      <c r="Q73" s="143"/>
      <c r="R73" s="143"/>
      <c r="S73" s="189"/>
      <c r="T73" s="189"/>
      <c r="U73" s="192"/>
      <c r="V73" s="192"/>
      <c r="W73" s="189"/>
      <c r="X73" s="189"/>
      <c r="Y73" s="192"/>
      <c r="Z73" s="192"/>
      <c r="AA73" s="192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</row>
    <row r="74" spans="2:180" s="147" customFormat="1" hidden="1" x14ac:dyDescent="0.25">
      <c r="B74" s="150" t="s">
        <v>109</v>
      </c>
      <c r="C74" s="143"/>
      <c r="D74" s="143"/>
      <c r="E74" s="142"/>
      <c r="F74" s="142"/>
      <c r="G74" s="142"/>
      <c r="H74" s="142"/>
      <c r="I74" s="143">
        <f>IF($B$4="","",IF($EN4=(1),$ER4,""))</f>
        <v>50.533333333333331</v>
      </c>
      <c r="J74" s="143"/>
      <c r="K74" s="143"/>
      <c r="L74" s="143">
        <f>IF($B$4="","",IF($EN4=(1),$ER5,""))</f>
        <v>50.833333333333336</v>
      </c>
      <c r="M74" s="143"/>
      <c r="N74" s="143">
        <f>IF($B$4="","",IF($EN4=(1),$ER6,""))</f>
        <v>51.263157894736842</v>
      </c>
      <c r="O74" s="143"/>
      <c r="P74" s="143">
        <f>IF($B$4="","",IF($EN4=(1),$ER7,""))</f>
        <v>48.972972972972975</v>
      </c>
      <c r="Q74" s="143"/>
      <c r="R74" s="143"/>
      <c r="S74" s="189"/>
      <c r="T74" s="189"/>
      <c r="U74" s="192"/>
      <c r="V74" s="192"/>
      <c r="W74" s="189"/>
      <c r="X74" s="189"/>
      <c r="Y74" s="192"/>
      <c r="Z74" s="192"/>
      <c r="AA74" s="192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</row>
    <row r="75" spans="2:180" s="147" customFormat="1" hidden="1" x14ac:dyDescent="0.25">
      <c r="B75" s="150" t="s">
        <v>110</v>
      </c>
      <c r="C75" s="143"/>
      <c r="D75" s="143"/>
      <c r="E75" s="142"/>
      <c r="F75" s="142"/>
      <c r="G75" s="142"/>
      <c r="H75" s="142"/>
      <c r="I75" s="143" t="str">
        <f>IF($B$4="","",IF($EV4=(1),$EZ4,""))</f>
        <v/>
      </c>
      <c r="J75" s="143"/>
      <c r="K75" s="143"/>
      <c r="L75" s="143" t="str">
        <f>IF($B$4="","",IF($EV4=(1),$EZ5,""))</f>
        <v/>
      </c>
      <c r="M75" s="143"/>
      <c r="N75" s="143" t="str">
        <f>IF($B$4="","",IF($EV4=(1),$EZ6,""))</f>
        <v/>
      </c>
      <c r="O75" s="143"/>
      <c r="P75" s="143">
        <f>IF($B$4="","",IF($EV4=(1),$EZ7,""))</f>
        <v>54.133333333333333</v>
      </c>
      <c r="Q75" s="143"/>
      <c r="R75" s="143"/>
      <c r="S75" s="189"/>
      <c r="T75" s="189"/>
      <c r="U75" s="192"/>
      <c r="V75" s="192"/>
      <c r="W75" s="189"/>
      <c r="X75" s="189"/>
      <c r="Y75" s="192"/>
      <c r="Z75" s="192"/>
      <c r="AA75" s="192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</row>
    <row r="76" spans="2:180" s="147" customFormat="1" hidden="1" x14ac:dyDescent="0.25">
      <c r="B76" s="150" t="s">
        <v>111</v>
      </c>
      <c r="C76" s="143"/>
      <c r="D76" s="143"/>
      <c r="E76" s="142"/>
      <c r="F76" s="142"/>
      <c r="G76" s="142"/>
      <c r="H76" s="142"/>
      <c r="I76" s="143" t="str">
        <f>IF($B$4="","",IF($FD4=(1),$FH4,""))</f>
        <v/>
      </c>
      <c r="J76" s="143"/>
      <c r="K76" s="143"/>
      <c r="L76" s="143" t="str">
        <f>IF($B$4="","",IF($FD4=(1),$FH5,""))</f>
        <v/>
      </c>
      <c r="M76" s="143"/>
      <c r="N76" s="143" t="str">
        <f>IF($B$4="","",IF($FD4=(1),$FH6,""))</f>
        <v/>
      </c>
      <c r="O76" s="143"/>
      <c r="P76" s="143" t="str">
        <f>IF($B$4="","",IF($FD4=(1),$FH7,""))</f>
        <v/>
      </c>
      <c r="Q76" s="143"/>
      <c r="R76" s="143"/>
      <c r="S76" s="189"/>
      <c r="T76" s="189"/>
      <c r="U76" s="192"/>
      <c r="V76" s="192"/>
      <c r="W76" s="189"/>
      <c r="X76" s="189"/>
      <c r="Y76" s="192"/>
      <c r="Z76" s="192"/>
      <c r="AA76" s="192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</row>
    <row r="77" spans="2:180" s="147" customFormat="1" hidden="1" x14ac:dyDescent="0.25">
      <c r="B77" s="150" t="s">
        <v>112</v>
      </c>
      <c r="C77" s="143"/>
      <c r="D77" s="143"/>
      <c r="E77" s="142"/>
      <c r="F77" s="142"/>
      <c r="G77" s="142"/>
      <c r="H77" s="142"/>
      <c r="I77" s="143" t="str">
        <f>IF($B$4="","",IF($FL4=(1),$FP4,""))</f>
        <v/>
      </c>
      <c r="J77" s="143"/>
      <c r="K77" s="143"/>
      <c r="L77" s="143" t="str">
        <f>IF($B$4="","",IF($FL4=(1),$FP5,""))</f>
        <v/>
      </c>
      <c r="M77" s="143"/>
      <c r="N77" s="143" t="str">
        <f>IF($B$4="","",IF($FL4=(1),$FP6,""))</f>
        <v/>
      </c>
      <c r="O77" s="143"/>
      <c r="P77" s="143" t="str">
        <f>IF($B$4="","",IF($FL4=(1),$FP7,""))</f>
        <v/>
      </c>
      <c r="Q77" s="143"/>
      <c r="R77" s="143"/>
      <c r="S77" s="189"/>
      <c r="T77" s="189"/>
      <c r="U77" s="192"/>
      <c r="V77" s="192"/>
      <c r="W77" s="189"/>
      <c r="X77" s="189"/>
      <c r="Y77" s="192"/>
      <c r="Z77" s="192"/>
      <c r="AA77" s="192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</row>
    <row r="78" spans="2:180" s="152" customFormat="1" hidden="1" x14ac:dyDescent="0.25">
      <c r="B78" s="151"/>
      <c r="C78" s="151"/>
      <c r="D78" s="151"/>
      <c r="E78" s="151"/>
      <c r="F78" s="151"/>
      <c r="G78" s="151"/>
      <c r="H78" s="151"/>
      <c r="I78" s="151">
        <f>IF(ISERROR(IF($C$4="","",AVERAGE(I58:I72))),"",IF(C4="","",AVERAGE(I58:I72)))</f>
        <v>48.99205284138872</v>
      </c>
      <c r="J78" s="151"/>
      <c r="K78" s="151" t="str">
        <f>IF(ISERROR(IF($C$4="","",AVERAGE(K58:K72))),"",IF(C4="","",AVERAGE(K58:K72)))</f>
        <v/>
      </c>
      <c r="L78" s="151">
        <f>IF(ISERROR(IF($C$4="","",AVERAGE(L58:L72))),"",IF(C4="","",AVERAGE(L58:L72)))</f>
        <v>48.942720797720803</v>
      </c>
      <c r="M78" s="151" t="str">
        <f>IF(ISERROR(IF($C$4="","",AVERAGE(M58:M72))),"",IF(C4="","",AVERAGE(M58:M72)))</f>
        <v/>
      </c>
      <c r="N78" s="151">
        <f>IF(ISERROR(IF($C$4="","",AVERAGE(N58:N72))),"",IF(C4="","",AVERAGE(N58:N72)))</f>
        <v>45.460277160475485</v>
      </c>
      <c r="O78" s="151" t="str">
        <f>IF(ISERROR(IF($C$4="","",AVERAGE(O58:O72))),"",IF(C4="","",AVERAGE(O58:O72)))</f>
        <v/>
      </c>
      <c r="P78" s="151">
        <f>IF(ISERROR(IF($C$4="","",AVERAGE(P58:P72))),"",IF(C4="","",AVERAGE(P58:P72)))</f>
        <v>48.274356699201412</v>
      </c>
      <c r="Q78" s="151" t="str">
        <f>IF(ISERROR(IF($C$4="","",AVERAGE(Q58:Q72))),"",IF($C$4="","",AVERAGE(Q58:Q72)))</f>
        <v/>
      </c>
      <c r="R78" s="151"/>
      <c r="S78" s="151" t="str">
        <f t="shared" ref="S78:Y78" si="54">IF(ISERROR(IF($C$4="","",AVERAGE(S58:S72))),"",IF($C$4="","",AVERAGE(S58:S72)))</f>
        <v/>
      </c>
      <c r="T78" s="151" t="str">
        <f t="shared" si="54"/>
        <v/>
      </c>
      <c r="U78" s="151" t="str">
        <f t="shared" si="54"/>
        <v/>
      </c>
      <c r="V78" s="151" t="str">
        <f t="shared" si="54"/>
        <v/>
      </c>
      <c r="W78" s="151" t="str">
        <f t="shared" si="54"/>
        <v/>
      </c>
      <c r="X78" s="151" t="str">
        <f t="shared" si="54"/>
        <v/>
      </c>
      <c r="Y78" s="151" t="str">
        <f t="shared" si="54"/>
        <v/>
      </c>
      <c r="Z78" s="151"/>
      <c r="AA78" s="151" t="str">
        <f t="shared" ref="AA78:AG78" si="55">IF(ISERROR(IF($C$4="","",AVERAGE(AA58:AA72))),"",IF($C$4="","",AVERAGE(AA58:AA72)))</f>
        <v/>
      </c>
      <c r="AB78" s="151" t="str">
        <f t="shared" si="55"/>
        <v/>
      </c>
      <c r="AC78" s="151" t="str">
        <f t="shared" si="55"/>
        <v/>
      </c>
      <c r="AD78" s="151" t="str">
        <f t="shared" si="55"/>
        <v/>
      </c>
      <c r="AE78" s="151" t="str">
        <f t="shared" si="55"/>
        <v/>
      </c>
      <c r="AF78" s="151" t="str">
        <f t="shared" si="55"/>
        <v/>
      </c>
      <c r="AG78" s="151" t="str">
        <f t="shared" si="55"/>
        <v/>
      </c>
      <c r="AH78" s="151"/>
      <c r="AI78" s="151" t="str">
        <f t="shared" ref="AI78:AO78" si="56">IF(ISERROR(IF($C$4="","",AVERAGE(AI58:AI72))),"",IF($C$4="","",AVERAGE(AI58:AI72)))</f>
        <v/>
      </c>
      <c r="AJ78" s="151" t="str">
        <f t="shared" si="56"/>
        <v/>
      </c>
      <c r="AK78" s="151" t="str">
        <f t="shared" si="56"/>
        <v/>
      </c>
      <c r="AL78" s="151" t="str">
        <f t="shared" si="56"/>
        <v/>
      </c>
      <c r="AM78" s="151" t="str">
        <f t="shared" si="56"/>
        <v/>
      </c>
      <c r="AN78" s="151" t="str">
        <f t="shared" si="56"/>
        <v/>
      </c>
      <c r="AO78" s="151" t="str">
        <f t="shared" si="56"/>
        <v/>
      </c>
      <c r="AP78" s="151"/>
      <c r="AQ78" s="151" t="str">
        <f>IF(ISERROR(IF($C$4="","",AVERAGE(AQ58:AQ72))),"",IF($C$4="","",AVERAGE(AQ58:AQ72)))</f>
        <v/>
      </c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</row>
    <row r="79" spans="2:180" s="4" customFormat="1" x14ac:dyDescent="0.25">
      <c r="B79" s="9"/>
      <c r="C79" s="8"/>
      <c r="D79" s="8"/>
      <c r="E79" s="9"/>
      <c r="F79" s="9"/>
      <c r="G79" s="9"/>
      <c r="H79" s="9"/>
      <c r="I79" s="9"/>
      <c r="J79" s="9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</row>
    <row r="80" spans="2:180" x14ac:dyDescent="0.25">
      <c r="B80" s="102"/>
      <c r="C80" s="8"/>
      <c r="D80" s="8"/>
      <c r="E80" s="9"/>
      <c r="F80" s="9"/>
      <c r="G80" s="9"/>
      <c r="H80" s="9"/>
      <c r="I80" s="9"/>
      <c r="K80" s="72"/>
      <c r="L80" s="72"/>
      <c r="M80" s="26"/>
      <c r="N80" s="26"/>
      <c r="O80" s="26"/>
      <c r="P80" s="72"/>
      <c r="Q80" s="72"/>
      <c r="S80" s="72"/>
      <c r="T80" s="72"/>
      <c r="U80" s="72"/>
      <c r="V80" s="72"/>
      <c r="W80" s="72"/>
      <c r="X80" s="72"/>
      <c r="Y80" s="72"/>
      <c r="AA80" s="72"/>
      <c r="AB80" s="72"/>
      <c r="AC80" s="72"/>
      <c r="AD80" s="72"/>
      <c r="AE80" s="72"/>
      <c r="AF80" s="72"/>
      <c r="AG80" s="72"/>
      <c r="AI80" s="72"/>
      <c r="AJ80" s="72"/>
      <c r="AK80" s="72"/>
      <c r="AL80" s="72"/>
      <c r="AM80" s="72"/>
      <c r="AN80" s="72"/>
      <c r="AO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B80" s="72"/>
      <c r="BC80" s="72"/>
      <c r="BD80" s="72"/>
      <c r="BE80" s="72"/>
      <c r="BF80" s="72"/>
      <c r="BG80" s="72"/>
      <c r="BH80" s="72"/>
      <c r="BJ80" s="72"/>
      <c r="BK80" s="72"/>
      <c r="BL80" s="72"/>
      <c r="BM80" s="72"/>
      <c r="BN80" s="72"/>
      <c r="BO80" s="72"/>
      <c r="BP80" s="72"/>
      <c r="BR80" s="72"/>
      <c r="BS80" s="72"/>
      <c r="BT80" s="72"/>
      <c r="BU80" s="72"/>
      <c r="BV80" s="72"/>
      <c r="BW80" s="72"/>
      <c r="BX80" s="72"/>
      <c r="BZ80" s="72"/>
      <c r="CA80" s="72"/>
      <c r="CB80" s="72"/>
      <c r="CC80" s="72"/>
      <c r="CD80" s="72"/>
      <c r="CE80" s="72"/>
      <c r="CF80" s="72"/>
      <c r="CH80" s="72"/>
      <c r="CI80" s="72"/>
      <c r="CJ80" s="72"/>
      <c r="CK80" s="72"/>
      <c r="CL80" s="72"/>
      <c r="CM80" s="72"/>
      <c r="CN80" s="72"/>
      <c r="CP80" s="72"/>
      <c r="CQ80" s="72"/>
      <c r="CR80" s="72"/>
      <c r="CS80" s="72"/>
      <c r="CT80" s="72"/>
      <c r="CU80" s="72"/>
      <c r="CV80" s="72"/>
      <c r="CX80" s="72"/>
      <c r="CY80" s="72"/>
      <c r="CZ80" s="72"/>
      <c r="DA80" s="72"/>
      <c r="DB80" s="72"/>
      <c r="DC80" s="72"/>
      <c r="DD80" s="72"/>
      <c r="DF80" s="72"/>
      <c r="DG80" s="72"/>
      <c r="DH80" s="72"/>
      <c r="DI80" s="72"/>
      <c r="DJ80" s="72"/>
      <c r="DK80" s="72"/>
      <c r="DL80" s="72"/>
      <c r="DN80" s="72"/>
      <c r="DO80" s="72"/>
      <c r="DP80" s="72"/>
      <c r="DQ80" s="72"/>
      <c r="DR80" s="72"/>
      <c r="DS80" s="72"/>
      <c r="DT80" s="72"/>
      <c r="DV80" s="72"/>
      <c r="DW80" s="72"/>
      <c r="DX80" s="72"/>
      <c r="DY80" s="72"/>
      <c r="DZ80" s="72"/>
      <c r="EA80" s="72"/>
      <c r="EB80" s="72"/>
      <c r="ED80" s="122"/>
      <c r="EE80" s="122"/>
      <c r="EF80" s="122"/>
      <c r="EG80" s="122"/>
      <c r="EH80" s="122"/>
      <c r="EI80" s="122"/>
      <c r="EJ80" s="122"/>
      <c r="EL80" s="122"/>
      <c r="EM80" s="122"/>
      <c r="EN80" s="122"/>
      <c r="EO80" s="122"/>
      <c r="EP80" s="122"/>
      <c r="EQ80" s="122"/>
      <c r="ER80" s="122"/>
      <c r="ET80" s="122"/>
      <c r="EU80" s="122"/>
      <c r="EV80" s="122"/>
      <c r="EW80" s="122"/>
      <c r="EX80" s="122"/>
      <c r="EY80" s="122"/>
      <c r="EZ80" s="122"/>
      <c r="FB80" s="122"/>
      <c r="FC80" s="122"/>
      <c r="FD80" s="122"/>
      <c r="FE80" s="122"/>
      <c r="FF80" s="122"/>
      <c r="FG80" s="122"/>
      <c r="FH80" s="122"/>
      <c r="FJ80" s="122"/>
      <c r="FK80" s="122"/>
      <c r="FL80" s="122"/>
      <c r="FM80" s="122"/>
      <c r="FN80" s="122"/>
      <c r="FO80" s="122"/>
      <c r="FP80" s="122"/>
      <c r="FQ80" s="26"/>
      <c r="FR80" s="72"/>
      <c r="FS80" s="72"/>
      <c r="FT80" s="72"/>
      <c r="FU80" s="72"/>
      <c r="FV80" s="72"/>
      <c r="FW80" s="72"/>
      <c r="FX80" s="72"/>
    </row>
    <row r="81" spans="2:180" x14ac:dyDescent="0.25">
      <c r="B81" s="102"/>
      <c r="C81" s="8"/>
      <c r="D81" s="8"/>
      <c r="E81" s="9"/>
      <c r="F81" s="9"/>
      <c r="G81" s="9"/>
      <c r="H81" s="9"/>
      <c r="I81" s="9"/>
      <c r="K81" s="72"/>
      <c r="L81" s="72"/>
      <c r="M81" s="26"/>
      <c r="N81" s="26"/>
      <c r="O81" s="26"/>
      <c r="P81" s="72"/>
      <c r="Q81" s="72"/>
      <c r="S81" s="72"/>
      <c r="T81" s="72"/>
      <c r="U81" s="72"/>
      <c r="V81" s="72"/>
      <c r="W81" s="72"/>
      <c r="X81" s="72"/>
      <c r="Y81" s="72"/>
      <c r="AA81" s="72"/>
      <c r="AB81" s="72"/>
      <c r="AC81" s="72"/>
      <c r="AD81" s="72"/>
      <c r="AE81" s="72"/>
      <c r="AF81" s="72"/>
      <c r="AG81" s="72"/>
      <c r="AI81" s="72"/>
      <c r="AJ81" s="72"/>
      <c r="AK81" s="72"/>
      <c r="AL81" s="72"/>
      <c r="AM81" s="72"/>
      <c r="AN81" s="72"/>
      <c r="AO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B81" s="72"/>
      <c r="BC81" s="72"/>
      <c r="BD81" s="72"/>
      <c r="BE81" s="72"/>
      <c r="BF81" s="72"/>
      <c r="BG81" s="72"/>
      <c r="BH81" s="72"/>
      <c r="BJ81" s="72"/>
      <c r="BK81" s="72"/>
      <c r="BL81" s="72"/>
      <c r="BM81" s="72"/>
      <c r="BN81" s="72"/>
      <c r="BO81" s="72"/>
      <c r="BP81" s="72"/>
      <c r="BR81" s="72"/>
      <c r="BS81" s="72"/>
      <c r="BT81" s="72"/>
      <c r="BU81" s="72"/>
      <c r="BV81" s="72"/>
      <c r="BW81" s="72"/>
      <c r="BX81" s="72"/>
      <c r="BZ81" s="72"/>
      <c r="CA81" s="72"/>
      <c r="CB81" s="72"/>
      <c r="CC81" s="72"/>
      <c r="CD81" s="72"/>
      <c r="CE81" s="72"/>
      <c r="CF81" s="72"/>
      <c r="CH81" s="72"/>
      <c r="CI81" s="72"/>
      <c r="CJ81" s="72"/>
      <c r="CK81" s="72"/>
      <c r="CL81" s="72"/>
      <c r="CM81" s="72"/>
      <c r="CN81" s="72"/>
      <c r="CP81" s="72"/>
      <c r="CQ81" s="72"/>
      <c r="CR81" s="72"/>
      <c r="CS81" s="72"/>
      <c r="CT81" s="72"/>
      <c r="CU81" s="72"/>
      <c r="CV81" s="72"/>
      <c r="CX81" s="72"/>
      <c r="CY81" s="72"/>
      <c r="CZ81" s="72"/>
      <c r="DA81" s="72"/>
      <c r="DB81" s="72"/>
      <c r="DC81" s="72"/>
      <c r="DD81" s="72"/>
      <c r="DF81" s="72"/>
      <c r="DG81" s="72"/>
      <c r="DH81" s="72"/>
      <c r="DI81" s="72"/>
      <c r="DJ81" s="72"/>
      <c r="DK81" s="72"/>
      <c r="DL81" s="72"/>
      <c r="DN81" s="72"/>
      <c r="DO81" s="72"/>
      <c r="DP81" s="72"/>
      <c r="DQ81" s="72"/>
      <c r="DR81" s="72"/>
      <c r="DS81" s="72"/>
      <c r="DT81" s="72"/>
      <c r="DV81" s="72"/>
      <c r="DW81" s="72"/>
      <c r="DX81" s="72"/>
      <c r="DY81" s="72"/>
      <c r="DZ81" s="72"/>
      <c r="EA81" s="72"/>
      <c r="EB81" s="72"/>
      <c r="ED81" s="122"/>
      <c r="EE81" s="122"/>
      <c r="EF81" s="122"/>
      <c r="EG81" s="122"/>
      <c r="EH81" s="122"/>
      <c r="EI81" s="122"/>
      <c r="EJ81" s="122"/>
      <c r="EL81" s="122"/>
      <c r="EM81" s="122"/>
      <c r="EN81" s="122"/>
      <c r="EO81" s="122"/>
      <c r="EP81" s="122"/>
      <c r="EQ81" s="122"/>
      <c r="ER81" s="122"/>
      <c r="ET81" s="122"/>
      <c r="EU81" s="122"/>
      <c r="EV81" s="122"/>
      <c r="EW81" s="122"/>
      <c r="EX81" s="122"/>
      <c r="EY81" s="122"/>
      <c r="EZ81" s="122"/>
      <c r="FB81" s="122"/>
      <c r="FC81" s="122"/>
      <c r="FD81" s="122"/>
      <c r="FE81" s="122"/>
      <c r="FF81" s="122"/>
      <c r="FG81" s="122"/>
      <c r="FH81" s="122"/>
      <c r="FJ81" s="122"/>
      <c r="FK81" s="122"/>
      <c r="FL81" s="122"/>
      <c r="FM81" s="122"/>
      <c r="FN81" s="122"/>
      <c r="FO81" s="122"/>
      <c r="FP81" s="122"/>
      <c r="FQ81" s="26"/>
      <c r="FR81" s="72"/>
      <c r="FS81" s="72"/>
      <c r="FT81" s="72"/>
      <c r="FU81" s="72"/>
      <c r="FV81" s="72"/>
      <c r="FW81" s="72"/>
      <c r="FX81" s="72"/>
    </row>
    <row r="82" spans="2:180" x14ac:dyDescent="0.25">
      <c r="B82" s="102"/>
      <c r="C82" s="8"/>
      <c r="D82" s="8"/>
      <c r="E82" s="9"/>
      <c r="F82" s="9"/>
      <c r="G82" s="9"/>
      <c r="H82" s="9"/>
      <c r="I82" s="9"/>
      <c r="K82" s="72"/>
      <c r="L82" s="72"/>
      <c r="M82" s="26"/>
      <c r="N82" s="26"/>
      <c r="O82" s="26"/>
      <c r="P82" s="72"/>
      <c r="Q82" s="72"/>
      <c r="S82" s="72"/>
      <c r="T82" s="72"/>
      <c r="U82" s="72"/>
      <c r="V82" s="72"/>
      <c r="W82" s="72"/>
      <c r="X82" s="72"/>
      <c r="Y82" s="72"/>
      <c r="AA82" s="72"/>
      <c r="AB82" s="72"/>
      <c r="AC82" s="72"/>
      <c r="AD82" s="72"/>
      <c r="AE82" s="72"/>
      <c r="AF82" s="72"/>
      <c r="AG82" s="72"/>
      <c r="AI82" s="72"/>
      <c r="AJ82" s="72"/>
      <c r="AK82" s="72"/>
      <c r="AL82" s="72"/>
      <c r="AM82" s="72"/>
      <c r="AN82" s="72"/>
      <c r="AO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B82" s="72"/>
      <c r="BC82" s="72"/>
      <c r="BD82" s="72"/>
      <c r="BE82" s="72"/>
      <c r="BF82" s="72"/>
      <c r="BG82" s="72"/>
      <c r="BH82" s="72"/>
      <c r="BJ82" s="72"/>
      <c r="BK82" s="72"/>
      <c r="BL82" s="72"/>
      <c r="BM82" s="72"/>
      <c r="BN82" s="72"/>
      <c r="BO82" s="72"/>
      <c r="BP82" s="72"/>
      <c r="BR82" s="72"/>
      <c r="BS82" s="72"/>
      <c r="BT82" s="72"/>
      <c r="BU82" s="72"/>
      <c r="BV82" s="72"/>
      <c r="BW82" s="72"/>
      <c r="BX82" s="72"/>
      <c r="BZ82" s="72"/>
      <c r="CA82" s="72"/>
      <c r="CB82" s="72"/>
      <c r="CC82" s="72"/>
      <c r="CD82" s="72"/>
      <c r="CE82" s="72"/>
      <c r="CF82" s="72"/>
      <c r="CH82" s="72"/>
      <c r="CI82" s="72"/>
      <c r="CJ82" s="72"/>
      <c r="CK82" s="72"/>
      <c r="CL82" s="72"/>
      <c r="CM82" s="72"/>
      <c r="CN82" s="72"/>
      <c r="CP82" s="72"/>
      <c r="CQ82" s="72"/>
      <c r="CR82" s="72"/>
      <c r="CS82" s="72"/>
      <c r="CT82" s="72"/>
      <c r="CU82" s="72"/>
      <c r="CV82" s="72"/>
      <c r="CX82" s="72"/>
      <c r="CY82" s="72"/>
      <c r="CZ82" s="72"/>
      <c r="DA82" s="72"/>
      <c r="DB82" s="72"/>
      <c r="DC82" s="72"/>
      <c r="DD82" s="72"/>
      <c r="DF82" s="72"/>
      <c r="DG82" s="72"/>
      <c r="DH82" s="72"/>
      <c r="DI82" s="72"/>
      <c r="DJ82" s="72"/>
      <c r="DK82" s="72"/>
      <c r="DL82" s="72"/>
      <c r="DN82" s="72"/>
      <c r="DO82" s="72"/>
      <c r="DP82" s="72"/>
      <c r="DQ82" s="72"/>
      <c r="DR82" s="72"/>
      <c r="DS82" s="72"/>
      <c r="DT82" s="72"/>
      <c r="DV82" s="72"/>
      <c r="DW82" s="72"/>
      <c r="DX82" s="72"/>
      <c r="DY82" s="72"/>
      <c r="DZ82" s="72"/>
      <c r="EA82" s="72"/>
      <c r="EB82" s="72"/>
      <c r="ED82" s="122"/>
      <c r="EE82" s="122"/>
      <c r="EF82" s="122"/>
      <c r="EG82" s="122"/>
      <c r="EH82" s="122"/>
      <c r="EI82" s="122"/>
      <c r="EJ82" s="122"/>
      <c r="EL82" s="122"/>
      <c r="EM82" s="122"/>
      <c r="EN82" s="122"/>
      <c r="EO82" s="122"/>
      <c r="EP82" s="122"/>
      <c r="EQ82" s="122"/>
      <c r="ER82" s="122"/>
      <c r="ET82" s="122"/>
      <c r="EU82" s="122"/>
      <c r="EV82" s="122"/>
      <c r="EW82" s="122"/>
      <c r="EX82" s="122"/>
      <c r="EY82" s="122"/>
      <c r="EZ82" s="122"/>
      <c r="FB82" s="122"/>
      <c r="FC82" s="122"/>
      <c r="FD82" s="122"/>
      <c r="FE82" s="122"/>
      <c r="FF82" s="122"/>
      <c r="FG82" s="122"/>
      <c r="FH82" s="122"/>
      <c r="FJ82" s="122"/>
      <c r="FK82" s="122"/>
      <c r="FL82" s="122"/>
      <c r="FM82" s="122"/>
      <c r="FN82" s="122"/>
      <c r="FO82" s="122"/>
      <c r="FP82" s="122"/>
      <c r="FQ82" s="26"/>
      <c r="FR82" s="72"/>
      <c r="FS82" s="72"/>
      <c r="FT82" s="72"/>
      <c r="FU82" s="72"/>
      <c r="FV82" s="72"/>
      <c r="FW82" s="72"/>
      <c r="FX82" s="72"/>
    </row>
    <row r="83" spans="2:180" x14ac:dyDescent="0.25">
      <c r="B83" s="102"/>
      <c r="C83" s="8"/>
      <c r="D83" s="8"/>
      <c r="E83" s="9"/>
      <c r="F83" s="9"/>
      <c r="G83" s="9"/>
      <c r="H83" s="9"/>
      <c r="I83" s="9"/>
      <c r="K83" s="72"/>
      <c r="L83" s="72"/>
      <c r="M83" s="26"/>
      <c r="N83" s="26"/>
      <c r="O83" s="26"/>
      <c r="P83" s="72"/>
      <c r="Q83" s="72"/>
      <c r="S83" s="72"/>
      <c r="T83" s="72"/>
      <c r="U83" s="72"/>
      <c r="V83" s="72"/>
      <c r="W83" s="72"/>
      <c r="X83" s="72"/>
      <c r="Y83" s="72"/>
      <c r="AA83" s="72"/>
      <c r="AB83" s="72"/>
      <c r="AC83" s="72"/>
      <c r="AD83" s="72"/>
      <c r="AE83" s="72"/>
      <c r="AF83" s="72"/>
      <c r="AG83" s="72"/>
      <c r="AI83" s="72"/>
      <c r="AJ83" s="72"/>
      <c r="AK83" s="72"/>
      <c r="AL83" s="72"/>
      <c r="AM83" s="72"/>
      <c r="AN83" s="72"/>
      <c r="AO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B83" s="72"/>
      <c r="BC83" s="72"/>
      <c r="BD83" s="72"/>
      <c r="BE83" s="72"/>
      <c r="BF83" s="72"/>
      <c r="BG83" s="72"/>
      <c r="BH83" s="72"/>
      <c r="BJ83" s="72"/>
      <c r="BK83" s="72"/>
      <c r="BL83" s="72"/>
      <c r="BM83" s="72"/>
      <c r="BN83" s="72"/>
      <c r="BO83" s="72"/>
      <c r="BP83" s="72"/>
      <c r="BR83" s="72"/>
      <c r="BS83" s="72"/>
      <c r="BT83" s="72"/>
      <c r="BU83" s="72"/>
      <c r="BV83" s="72"/>
      <c r="BW83" s="72"/>
      <c r="BX83" s="72"/>
      <c r="BZ83" s="72"/>
      <c r="CA83" s="72"/>
      <c r="CB83" s="72"/>
      <c r="CC83" s="72"/>
      <c r="CD83" s="72"/>
      <c r="CE83" s="72"/>
      <c r="CF83" s="72"/>
      <c r="CH83" s="72"/>
      <c r="CI83" s="72"/>
      <c r="CJ83" s="72"/>
      <c r="CK83" s="72"/>
      <c r="CL83" s="72"/>
      <c r="CM83" s="72"/>
      <c r="CN83" s="72"/>
      <c r="CP83" s="72"/>
      <c r="CQ83" s="72"/>
      <c r="CR83" s="72"/>
      <c r="CS83" s="72"/>
      <c r="CT83" s="72"/>
      <c r="CU83" s="72"/>
      <c r="CV83" s="72"/>
      <c r="CX83" s="72"/>
      <c r="CY83" s="72"/>
      <c r="CZ83" s="72"/>
      <c r="DA83" s="72"/>
      <c r="DB83" s="72"/>
      <c r="DC83" s="72"/>
      <c r="DD83" s="72"/>
      <c r="DF83" s="72"/>
      <c r="DG83" s="72"/>
      <c r="DH83" s="72"/>
      <c r="DI83" s="72"/>
      <c r="DJ83" s="72"/>
      <c r="DK83" s="72"/>
      <c r="DL83" s="72"/>
      <c r="DN83" s="72"/>
      <c r="DO83" s="72"/>
      <c r="DP83" s="72"/>
      <c r="DQ83" s="72"/>
      <c r="DR83" s="72"/>
      <c r="DS83" s="72"/>
      <c r="DT83" s="72"/>
      <c r="DV83" s="72"/>
      <c r="DW83" s="72"/>
      <c r="DX83" s="72"/>
      <c r="DY83" s="72"/>
      <c r="DZ83" s="72"/>
      <c r="EA83" s="72"/>
      <c r="EB83" s="72"/>
      <c r="ED83" s="122"/>
      <c r="EE83" s="122"/>
      <c r="EF83" s="122"/>
      <c r="EG83" s="122"/>
      <c r="EH83" s="122"/>
      <c r="EI83" s="122"/>
      <c r="EJ83" s="122"/>
      <c r="EL83" s="122"/>
      <c r="EM83" s="122"/>
      <c r="EN83" s="122"/>
      <c r="EO83" s="122"/>
      <c r="EP83" s="122"/>
      <c r="EQ83" s="122"/>
      <c r="ER83" s="122"/>
      <c r="ET83" s="122"/>
      <c r="EU83" s="122"/>
      <c r="EV83" s="122"/>
      <c r="EW83" s="122"/>
      <c r="EX83" s="122"/>
      <c r="EY83" s="122"/>
      <c r="EZ83" s="122"/>
      <c r="FB83" s="122"/>
      <c r="FC83" s="122"/>
      <c r="FD83" s="122"/>
      <c r="FE83" s="122"/>
      <c r="FF83" s="122"/>
      <c r="FG83" s="122"/>
      <c r="FH83" s="122"/>
      <c r="FJ83" s="122"/>
      <c r="FK83" s="122"/>
      <c r="FL83" s="122"/>
      <c r="FM83" s="122"/>
      <c r="FN83" s="122"/>
      <c r="FO83" s="122"/>
      <c r="FP83" s="122"/>
      <c r="FQ83" s="26"/>
      <c r="FR83" s="72"/>
      <c r="FS83" s="72"/>
      <c r="FT83" s="72"/>
      <c r="FU83" s="72"/>
      <c r="FV83" s="72"/>
      <c r="FW83" s="72"/>
      <c r="FX83" s="72"/>
    </row>
    <row r="84" spans="2:180" x14ac:dyDescent="0.25">
      <c r="B84" s="102"/>
      <c r="C84" s="8"/>
      <c r="D84" s="8"/>
      <c r="E84" s="9"/>
      <c r="F84" s="9"/>
      <c r="G84" s="9"/>
      <c r="H84" s="9"/>
      <c r="I84" s="9"/>
      <c r="K84" s="72"/>
      <c r="L84" s="72"/>
      <c r="M84" s="26"/>
      <c r="N84" s="26"/>
      <c r="O84" s="26"/>
      <c r="P84" s="72"/>
      <c r="Q84" s="72"/>
      <c r="S84" s="72"/>
      <c r="T84" s="72"/>
      <c r="U84" s="72"/>
      <c r="V84" s="72"/>
      <c r="W84" s="72"/>
      <c r="X84" s="72"/>
      <c r="Y84" s="72"/>
      <c r="AA84" s="72"/>
      <c r="AB84" s="72"/>
      <c r="AC84" s="72"/>
      <c r="AD84" s="72"/>
      <c r="AE84" s="72"/>
      <c r="AF84" s="72"/>
      <c r="AG84" s="72"/>
      <c r="AI84" s="72"/>
      <c r="AJ84" s="72"/>
      <c r="AK84" s="72"/>
      <c r="AL84" s="72"/>
      <c r="AM84" s="72"/>
      <c r="AN84" s="72"/>
      <c r="AO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B84" s="72"/>
      <c r="BC84" s="72"/>
      <c r="BD84" s="72"/>
      <c r="BE84" s="72"/>
      <c r="BF84" s="72"/>
      <c r="BG84" s="72"/>
      <c r="BH84" s="72"/>
      <c r="BJ84" s="72"/>
      <c r="BK84" s="72"/>
      <c r="BL84" s="72"/>
      <c r="BM84" s="72"/>
      <c r="BN84" s="72"/>
      <c r="BO84" s="72"/>
      <c r="BP84" s="72"/>
      <c r="BR84" s="72"/>
      <c r="BS84" s="72"/>
      <c r="BT84" s="72"/>
      <c r="BU84" s="72"/>
      <c r="BV84" s="72"/>
      <c r="BW84" s="72"/>
      <c r="BX84" s="72"/>
      <c r="BZ84" s="72"/>
      <c r="CA84" s="72"/>
      <c r="CB84" s="72"/>
      <c r="CC84" s="72"/>
      <c r="CD84" s="72"/>
      <c r="CE84" s="72"/>
      <c r="CF84" s="72"/>
      <c r="CH84" s="72"/>
      <c r="CI84" s="72"/>
      <c r="CJ84" s="72"/>
      <c r="CK84" s="72"/>
      <c r="CL84" s="72"/>
      <c r="CM84" s="72"/>
      <c r="CN84" s="72"/>
      <c r="CP84" s="72"/>
      <c r="CQ84" s="72"/>
      <c r="CR84" s="72"/>
      <c r="CS84" s="72"/>
      <c r="CT84" s="72"/>
      <c r="CU84" s="72"/>
      <c r="CV84" s="72"/>
      <c r="CX84" s="72"/>
      <c r="CY84" s="72"/>
      <c r="CZ84" s="72"/>
      <c r="DA84" s="72"/>
      <c r="DB84" s="72"/>
      <c r="DC84" s="72"/>
      <c r="DD84" s="72"/>
      <c r="DF84" s="72"/>
      <c r="DG84" s="72"/>
      <c r="DH84" s="72"/>
      <c r="DI84" s="72"/>
      <c r="DJ84" s="72"/>
      <c r="DK84" s="72"/>
      <c r="DL84" s="72"/>
      <c r="DN84" s="72"/>
      <c r="DO84" s="72"/>
      <c r="DP84" s="72"/>
      <c r="DQ84" s="72"/>
      <c r="DR84" s="72"/>
      <c r="DS84" s="72"/>
      <c r="DT84" s="72"/>
      <c r="DV84" s="72"/>
      <c r="DW84" s="72"/>
      <c r="DX84" s="72"/>
      <c r="DY84" s="72"/>
      <c r="DZ84" s="72"/>
      <c r="EA84" s="72"/>
      <c r="EB84" s="72"/>
      <c r="ED84" s="122"/>
      <c r="EE84" s="122"/>
      <c r="EF84" s="122"/>
      <c r="EG84" s="122"/>
      <c r="EH84" s="122"/>
      <c r="EI84" s="122"/>
      <c r="EJ84" s="122"/>
      <c r="EL84" s="122"/>
      <c r="EM84" s="122"/>
      <c r="EN84" s="122"/>
      <c r="EO84" s="122"/>
      <c r="EP84" s="122"/>
      <c r="EQ84" s="122"/>
      <c r="ER84" s="122"/>
      <c r="ET84" s="122"/>
      <c r="EU84" s="122"/>
      <c r="EV84" s="122"/>
      <c r="EW84" s="122"/>
      <c r="EX84" s="122"/>
      <c r="EY84" s="122"/>
      <c r="EZ84" s="122"/>
      <c r="FB84" s="122"/>
      <c r="FC84" s="122"/>
      <c r="FD84" s="122"/>
      <c r="FE84" s="122"/>
      <c r="FF84" s="122"/>
      <c r="FG84" s="122"/>
      <c r="FH84" s="122"/>
      <c r="FJ84" s="122"/>
      <c r="FK84" s="122"/>
      <c r="FL84" s="122"/>
      <c r="FM84" s="122"/>
      <c r="FN84" s="122"/>
      <c r="FO84" s="122"/>
      <c r="FP84" s="122"/>
      <c r="FQ84" s="26"/>
      <c r="FR84" s="72"/>
      <c r="FS84" s="72"/>
      <c r="FT84" s="72"/>
      <c r="FU84" s="72"/>
      <c r="FV84" s="72"/>
      <c r="FW84" s="72"/>
      <c r="FX84" s="72"/>
    </row>
    <row r="85" spans="2:180" x14ac:dyDescent="0.25">
      <c r="B85" s="102"/>
      <c r="C85" s="8"/>
      <c r="D85" s="8"/>
      <c r="E85" s="9"/>
      <c r="F85" s="9"/>
      <c r="G85" s="9"/>
      <c r="H85" s="9"/>
      <c r="I85" s="9"/>
      <c r="K85" s="72"/>
      <c r="L85" s="72"/>
      <c r="M85" s="26"/>
      <c r="N85" s="26"/>
      <c r="O85" s="26"/>
      <c r="P85" s="72"/>
      <c r="Q85" s="72"/>
      <c r="S85" s="72"/>
      <c r="T85" s="72"/>
      <c r="U85" s="72"/>
      <c r="V85" s="72"/>
      <c r="W85" s="72"/>
      <c r="X85" s="72"/>
      <c r="Y85" s="72"/>
      <c r="AA85" s="72"/>
      <c r="AB85" s="72"/>
      <c r="AC85" s="72"/>
      <c r="AD85" s="72"/>
      <c r="AE85" s="72"/>
      <c r="AF85" s="72"/>
      <c r="AG85" s="72"/>
      <c r="AI85" s="72"/>
      <c r="AJ85" s="72"/>
      <c r="AK85" s="72"/>
      <c r="AL85" s="72"/>
      <c r="AM85" s="72"/>
      <c r="AN85" s="72"/>
      <c r="AO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B85" s="72"/>
      <c r="BC85" s="72"/>
      <c r="BD85" s="72"/>
      <c r="BE85" s="72"/>
      <c r="BF85" s="72"/>
      <c r="BG85" s="72"/>
      <c r="BH85" s="72"/>
      <c r="BJ85" s="72"/>
      <c r="BK85" s="72"/>
      <c r="BL85" s="72"/>
      <c r="BM85" s="72"/>
      <c r="BN85" s="72"/>
      <c r="BO85" s="72"/>
      <c r="BP85" s="72"/>
      <c r="BR85" s="72"/>
      <c r="BS85" s="72"/>
      <c r="BT85" s="72"/>
      <c r="BU85" s="72"/>
      <c r="BV85" s="72"/>
      <c r="BW85" s="72"/>
      <c r="BX85" s="72"/>
      <c r="BZ85" s="72"/>
      <c r="CA85" s="72"/>
      <c r="CB85" s="72"/>
      <c r="CC85" s="72"/>
      <c r="CD85" s="72"/>
      <c r="CE85" s="72"/>
      <c r="CF85" s="72"/>
      <c r="CH85" s="72"/>
      <c r="CI85" s="72"/>
      <c r="CJ85" s="72"/>
      <c r="CK85" s="72"/>
      <c r="CL85" s="72"/>
      <c r="CM85" s="72"/>
      <c r="CN85" s="72"/>
      <c r="CP85" s="72"/>
      <c r="CQ85" s="72"/>
      <c r="CR85" s="72"/>
      <c r="CS85" s="72"/>
      <c r="CT85" s="72"/>
      <c r="CU85" s="72"/>
      <c r="CV85" s="72"/>
      <c r="CX85" s="72"/>
      <c r="CY85" s="72"/>
      <c r="CZ85" s="72"/>
      <c r="DA85" s="72"/>
      <c r="DB85" s="72"/>
      <c r="DC85" s="72"/>
      <c r="DD85" s="72"/>
      <c r="DF85" s="72"/>
      <c r="DG85" s="72"/>
      <c r="DH85" s="72"/>
      <c r="DI85" s="72"/>
      <c r="DJ85" s="72"/>
      <c r="DK85" s="72"/>
      <c r="DL85" s="72"/>
      <c r="DN85" s="72"/>
      <c r="DO85" s="72"/>
      <c r="DP85" s="72"/>
      <c r="DQ85" s="72"/>
      <c r="DR85" s="72"/>
      <c r="DS85" s="72"/>
      <c r="DT85" s="72"/>
      <c r="DV85" s="72"/>
      <c r="DW85" s="72"/>
      <c r="DX85" s="72"/>
      <c r="DY85" s="72"/>
      <c r="DZ85" s="72"/>
      <c r="EA85" s="72"/>
      <c r="EB85" s="72"/>
      <c r="ED85" s="122"/>
      <c r="EE85" s="122"/>
      <c r="EF85" s="122"/>
      <c r="EG85" s="122"/>
      <c r="EH85" s="122"/>
      <c r="EI85" s="122"/>
      <c r="EJ85" s="122"/>
      <c r="EL85" s="122"/>
      <c r="EM85" s="122"/>
      <c r="EN85" s="122"/>
      <c r="EO85" s="122"/>
      <c r="EP85" s="122"/>
      <c r="EQ85" s="122"/>
      <c r="ER85" s="122"/>
      <c r="ET85" s="122"/>
      <c r="EU85" s="122"/>
      <c r="EV85" s="122"/>
      <c r="EW85" s="122"/>
      <c r="EX85" s="122"/>
      <c r="EY85" s="122"/>
      <c r="EZ85" s="122"/>
      <c r="FB85" s="122"/>
      <c r="FC85" s="122"/>
      <c r="FD85" s="122"/>
      <c r="FE85" s="122"/>
      <c r="FF85" s="122"/>
      <c r="FG85" s="122"/>
      <c r="FH85" s="122"/>
      <c r="FJ85" s="122"/>
      <c r="FK85" s="122"/>
      <c r="FL85" s="122"/>
      <c r="FM85" s="122"/>
      <c r="FN85" s="122"/>
      <c r="FO85" s="122"/>
      <c r="FP85" s="122"/>
      <c r="FQ85" s="26"/>
      <c r="FR85" s="72"/>
      <c r="FS85" s="72"/>
      <c r="FT85" s="72"/>
      <c r="FU85" s="72"/>
      <c r="FV85" s="72"/>
      <c r="FW85" s="72"/>
      <c r="FX85" s="72"/>
    </row>
  </sheetData>
  <sheetProtection password="E96A" sheet="1" objects="1" scenarios="1" selectLockedCells="1"/>
  <mergeCells count="101">
    <mergeCell ref="AB47:AF47"/>
    <mergeCell ref="AB48:AF48"/>
    <mergeCell ref="AB49:AF49"/>
    <mergeCell ref="AB36:AF36"/>
    <mergeCell ref="AB37:AF37"/>
    <mergeCell ref="AB38:AF38"/>
    <mergeCell ref="AB39:AF39"/>
    <mergeCell ref="AB40:AF40"/>
    <mergeCell ref="AB41:AF41"/>
    <mergeCell ref="AB42:AF42"/>
    <mergeCell ref="AB43:AF43"/>
    <mergeCell ref="AB44:AF44"/>
    <mergeCell ref="AB45:AF45"/>
    <mergeCell ref="AB46:AF46"/>
    <mergeCell ref="AI56:AJ56"/>
    <mergeCell ref="AK56:AL56"/>
    <mergeCell ref="BL3:BN3"/>
    <mergeCell ref="BT3:BV3"/>
    <mergeCell ref="CB3:CD3"/>
    <mergeCell ref="BJ2:BP2"/>
    <mergeCell ref="BR2:BX2"/>
    <mergeCell ref="BZ2:CF2"/>
    <mergeCell ref="DX3:DZ3"/>
    <mergeCell ref="CJ3:CL3"/>
    <mergeCell ref="CR3:CT3"/>
    <mergeCell ref="CZ3:DB3"/>
    <mergeCell ref="DH3:DJ3"/>
    <mergeCell ref="DP3:DR3"/>
    <mergeCell ref="BD3:BF3"/>
    <mergeCell ref="AV3:AX3"/>
    <mergeCell ref="AQ2:AZ2"/>
    <mergeCell ref="AM56:AN56"/>
    <mergeCell ref="AO56:AQ56"/>
    <mergeCell ref="I56:K56"/>
    <mergeCell ref="W36:AA36"/>
    <mergeCell ref="K34:L34"/>
    <mergeCell ref="L56:M56"/>
    <mergeCell ref="N56:O56"/>
    <mergeCell ref="P56:Q56"/>
    <mergeCell ref="S56:T56"/>
    <mergeCell ref="U56:V56"/>
    <mergeCell ref="W56:X56"/>
    <mergeCell ref="Y56:AA56"/>
    <mergeCell ref="Q45:V45"/>
    <mergeCell ref="Q46:V46"/>
    <mergeCell ref="Q47:V47"/>
    <mergeCell ref="Q48:V48"/>
    <mergeCell ref="Q39:V39"/>
    <mergeCell ref="Q40:V40"/>
    <mergeCell ref="W45:AA45"/>
    <mergeCell ref="W46:AA46"/>
    <mergeCell ref="W48:AA48"/>
    <mergeCell ref="W47:AA47"/>
    <mergeCell ref="I34:I35"/>
    <mergeCell ref="Q34:V35"/>
    <mergeCell ref="W34:AA35"/>
    <mergeCell ref="AB56:AC56"/>
    <mergeCell ref="AD56:AE56"/>
    <mergeCell ref="AF56:AG56"/>
    <mergeCell ref="W39:AA39"/>
    <mergeCell ref="W40:AA40"/>
    <mergeCell ref="W41:AA41"/>
    <mergeCell ref="K2:Q2"/>
    <mergeCell ref="W37:AA37"/>
    <mergeCell ref="W38:AA38"/>
    <mergeCell ref="S2:Y2"/>
    <mergeCell ref="Q36:V36"/>
    <mergeCell ref="Q37:V37"/>
    <mergeCell ref="Q38:V38"/>
    <mergeCell ref="P34:P35"/>
    <mergeCell ref="AA2:AG2"/>
    <mergeCell ref="W49:AA49"/>
    <mergeCell ref="Q44:V44"/>
    <mergeCell ref="Q41:V41"/>
    <mergeCell ref="Q42:V42"/>
    <mergeCell ref="Q43:V43"/>
    <mergeCell ref="Q49:V49"/>
    <mergeCell ref="W42:AA42"/>
    <mergeCell ref="W43:AA43"/>
    <mergeCell ref="W44:AA44"/>
    <mergeCell ref="AB34:AF35"/>
    <mergeCell ref="FB2:FH2"/>
    <mergeCell ref="FD3:FF3"/>
    <mergeCell ref="FJ2:FP2"/>
    <mergeCell ref="FL3:FN3"/>
    <mergeCell ref="ED2:EJ2"/>
    <mergeCell ref="EF3:EH3"/>
    <mergeCell ref="EL2:ER2"/>
    <mergeCell ref="EN3:EP3"/>
    <mergeCell ref="ET2:EZ2"/>
    <mergeCell ref="EV3:EX3"/>
    <mergeCell ref="DV2:EB2"/>
    <mergeCell ref="CH2:CN2"/>
    <mergeCell ref="CP2:CV2"/>
    <mergeCell ref="CX2:DD2"/>
    <mergeCell ref="DF2:DL2"/>
    <mergeCell ref="DN2:DT2"/>
    <mergeCell ref="BB2:BH2"/>
    <mergeCell ref="AI2:AO2"/>
    <mergeCell ref="AS3:AU3"/>
    <mergeCell ref="AK3:AM3"/>
  </mergeCells>
  <conditionalFormatting sqref="AH36:AI49">
    <cfRule type="iconSet" priority="9">
      <iconSet iconSet="4RedToBlack">
        <cfvo type="percent" val="0"/>
        <cfvo type="percent" val="25"/>
        <cfvo type="percent" val="50"/>
        <cfvo type="percent" val="75"/>
      </iconSet>
    </cfRule>
    <cfRule type="cellIs" dxfId="1" priority="10" operator="equal">
      <formula>"Er ontbreekt een invoer"</formula>
    </cfRule>
  </conditionalFormatting>
  <conditionalFormatting sqref="AN37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H36:AI49">
    <cfRule type="iconSet" priority="16">
      <iconSet iconSet="4RedToBlack" showValue="0">
        <cfvo type="percent" val="0"/>
        <cfvo type="percent" val="25"/>
        <cfvo type="percent" val="50"/>
        <cfvo type="percent" val="$AG$39"/>
      </iconSet>
    </cfRule>
  </conditionalFormatting>
  <conditionalFormatting sqref="I36:J49">
    <cfRule type="expression" dxfId="0" priority="1">
      <formula>"ISLEEG($G$25)"</formula>
    </cfRule>
  </conditionalFormatting>
  <pageMargins left="0.7" right="0.7" top="0.75" bottom="0.75" header="0.3" footer="0.3"/>
  <pageSetup paperSize="9" scale="63" orientation="portrait" horizontalDpi="4294967293" verticalDpi="4294967293" r:id="rId1"/>
  <colBreaks count="4" manualBreakCount="4">
    <brk id="25" max="1048575" man="1"/>
    <brk id="100" max="1048575" man="1"/>
    <brk id="124" max="1048575" man="1"/>
    <brk id="148" max="1048575" man="1"/>
  </colBreaks>
  <ignoredErrors>
    <ignoredError sqref="S37:V38 P38 P37" evalError="1"/>
    <ignoredError sqref="DA4 EW4" unlockedFormula="1"/>
    <ignoredError sqref="AO58 L37 P40 R40:V4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/>
  </sheetPr>
  <dimension ref="B1:P18"/>
  <sheetViews>
    <sheetView showGridLines="0" zoomScaleNormal="100" workbookViewId="0">
      <selection activeCell="B4" sqref="B4"/>
    </sheetView>
  </sheetViews>
  <sheetFormatPr defaultRowHeight="15" x14ac:dyDescent="0.25"/>
  <cols>
    <col min="1" max="1" width="9.140625" style="41"/>
    <col min="2" max="2" width="26.85546875" style="41" bestFit="1" customWidth="1"/>
    <col min="3" max="3" width="15.5703125" style="42" bestFit="1" customWidth="1"/>
    <col min="4" max="4" width="10.85546875" style="42" hidden="1" customWidth="1"/>
    <col min="5" max="5" width="11" style="41" bestFit="1" customWidth="1"/>
    <col min="6" max="6" width="9.140625" style="41"/>
    <col min="7" max="7" width="25.85546875" style="41" bestFit="1" customWidth="1"/>
    <col min="8" max="8" width="15.5703125" style="41" customWidth="1"/>
    <col min="9" max="11" width="9.140625" style="41" hidden="1" customWidth="1"/>
    <col min="12" max="12" width="11" style="41" bestFit="1" customWidth="1"/>
    <col min="13" max="16384" width="9.140625" style="41"/>
  </cols>
  <sheetData>
    <row r="1" spans="2:16" ht="15.75" thickBot="1" x14ac:dyDescent="0.3"/>
    <row r="2" spans="2:16" s="43" customFormat="1" ht="24.95" customHeight="1" thickBot="1" x14ac:dyDescent="0.45">
      <c r="B2" s="329" t="s">
        <v>32</v>
      </c>
      <c r="C2" s="330"/>
      <c r="D2" s="330"/>
      <c r="E2" s="331"/>
      <c r="G2" s="332" t="s">
        <v>33</v>
      </c>
      <c r="H2" s="333"/>
      <c r="I2" s="333"/>
      <c r="J2" s="333"/>
      <c r="K2" s="333"/>
      <c r="L2" s="334"/>
    </row>
    <row r="3" spans="2:16" s="48" customFormat="1" ht="45" x14ac:dyDescent="0.2">
      <c r="B3" s="44" t="s">
        <v>31</v>
      </c>
      <c r="C3" s="45" t="s">
        <v>28</v>
      </c>
      <c r="D3" s="46" t="s">
        <v>25</v>
      </c>
      <c r="E3" s="47" t="s">
        <v>38</v>
      </c>
      <c r="G3" s="44" t="s">
        <v>31</v>
      </c>
      <c r="H3" s="45" t="s">
        <v>28</v>
      </c>
      <c r="I3" s="46" t="s">
        <v>30</v>
      </c>
      <c r="J3" s="46" t="s">
        <v>29</v>
      </c>
      <c r="K3" s="46" t="s">
        <v>25</v>
      </c>
      <c r="L3" s="47" t="s">
        <v>38</v>
      </c>
    </row>
    <row r="4" spans="2:16" ht="24.95" customHeight="1" x14ac:dyDescent="0.25">
      <c r="B4" s="49">
        <f>IF(ISERROR(IF($E4="","",eiweging!B4)),0,IF($E4="","",eiweging!B4))</f>
        <v>42087</v>
      </c>
      <c r="C4" s="50">
        <f>IF(ISERROR(IF($E4="","",eiweging!I4)),0,IF($E4="","",IF($E4="","",eiweging!I4)))</f>
        <v>13</v>
      </c>
      <c r="D4" s="51">
        <f>IF(eiweging!B4="","",eiweging!B4)</f>
        <v>42087</v>
      </c>
      <c r="E4" s="52">
        <f>IF(eiweging!I78="","",eiweging!I78)</f>
        <v>48.99205284138872</v>
      </c>
      <c r="G4" s="49" t="str">
        <f>IF(ISERROR(IF($L4="","",eiweging!B4)),0,IF($L4="","",IF($L4="","",eiweging!B4)))</f>
        <v/>
      </c>
      <c r="H4" s="50" t="str">
        <f>IF(ISERROR(IF($L4="","",eiweging!I4)),0,IF($L4="","",eiweging!I4))</f>
        <v/>
      </c>
      <c r="I4" s="50">
        <v>25</v>
      </c>
      <c r="J4" s="50">
        <v>750</v>
      </c>
      <c r="K4" s="53" t="str">
        <f>IF(ISERROR(IF(G4="","",IF(I4="","",IF(J4="","",I4/(foktomen!$Q$4*7))))),0,IF(G4="","",IF(I4="","",IF(J4="","",I4/(foktomen!$Q$4*7)))))</f>
        <v/>
      </c>
      <c r="L4" s="52" t="str">
        <f>IF(eiweging!K78="","",eiweging!K78)</f>
        <v/>
      </c>
      <c r="P4" s="54"/>
    </row>
    <row r="5" spans="2:16" ht="24.95" customHeight="1" x14ac:dyDescent="0.25">
      <c r="B5" s="49">
        <f>IF(ISERROR(IF($E5="","",eiweging!B5)),0,IF($E5="","",eiweging!B5))</f>
        <v>42095</v>
      </c>
      <c r="C5" s="50">
        <f>IF(ISERROR(IF($E5="","",eiweging!I5)),0,IF($E5="","",IF($E5="","",eiweging!I5)))</f>
        <v>14</v>
      </c>
      <c r="D5" s="51">
        <f>IF(ISERROR(IF(B5="","",IF(#REF!="","",IF(#REF!="","",#REF!/(foktomen!$Q$4*7))))),0,IF(B5="","",IF(#REF!="","",IF(#REF!="","",#REF!/(foktomen!$Q$4*7)))))</f>
        <v>0</v>
      </c>
      <c r="E5" s="52">
        <f>IF(eiweging!L$78="","",eiweging!L$78)</f>
        <v>48.942720797720803</v>
      </c>
      <c r="G5" s="49" t="str">
        <f>IF(ISERROR(IF($L5="","",eiweging!B5)),0,IF($L5="","",IF($L5="","",eiweging!B5)))</f>
        <v/>
      </c>
      <c r="H5" s="50" t="str">
        <f>IF(ISERROR(IF($L5="","",eiweging!I5)),0,IF($L5="","",eiweging!I5))</f>
        <v/>
      </c>
      <c r="I5" s="50"/>
      <c r="J5" s="50"/>
      <c r="K5" s="53" t="str">
        <f>IF(ISERROR(IF(G5="","",IF(I5="","",IF(J5="","",I5/(foktomen!$Q$4*7))))),0,IF(G5="","",IF(I5="","",IF(J5="","",I5/(foktomen!$Q$4*7)))))</f>
        <v/>
      </c>
      <c r="L5" s="52" t="str">
        <f>IF(eiweging!M78="","",eiweging!M78)</f>
        <v/>
      </c>
    </row>
    <row r="6" spans="2:16" ht="24.95" customHeight="1" x14ac:dyDescent="0.25">
      <c r="B6" s="49">
        <f>IF(ISERROR(IF($E6="","",eiweging!B6)),0,IF($E6="","",eiweging!B6))</f>
        <v>42101</v>
      </c>
      <c r="C6" s="50">
        <f>IF(ISERROR(IF($E6="","",eiweging!I6)),0,IF($E6="","",IF($E6="","",eiweging!I6)))</f>
        <v>15</v>
      </c>
      <c r="D6" s="51">
        <f>IF(ISERROR(IF(B6="","",IF(#REF!="","",IF(#REF!="","",#REF!/(foktomen!$Q$4*7))))),0,IF(B6="","",IF(#REF!="","",IF(#REF!="","",#REF!/(foktomen!$Q$4*7)))))</f>
        <v>0</v>
      </c>
      <c r="E6" s="52">
        <f>IF(eiweging!N$78="","",eiweging!N$78)</f>
        <v>45.460277160475485</v>
      </c>
      <c r="G6" s="49" t="str">
        <f>IF(ISERROR(IF($L6="","",eiweging!B6)),0,IF($L6="","",IF($L6="","",eiweging!B6)))</f>
        <v/>
      </c>
      <c r="H6" s="50" t="str">
        <f>IF(ISERROR(IF($L6="","",eiweging!I6)),0,IF($L6="","",eiweging!I6))</f>
        <v/>
      </c>
      <c r="I6" s="50"/>
      <c r="J6" s="50"/>
      <c r="K6" s="53" t="str">
        <f>IF(ISERROR(IF(G6="","",IF(I6="","",IF(J6="","",I6/(foktomen!$Q$4*7))))),0,IF(G6="","",IF(I6="","",IF(J6="","",I6/(foktomen!$Q$4*7)))))</f>
        <v/>
      </c>
      <c r="L6" s="52" t="str">
        <f>IF(eiweging!O78="","",eiweging!O78)</f>
        <v/>
      </c>
    </row>
    <row r="7" spans="2:16" ht="24.95" customHeight="1" x14ac:dyDescent="0.25">
      <c r="B7" s="49">
        <f>IF(ISERROR(IF($E7="","",eiweging!B7)),0,IF($E7="","",eiweging!B7))</f>
        <v>42113</v>
      </c>
      <c r="C7" s="50">
        <f>IF(ISERROR(IF($E7="","",eiweging!I7)),0,IF($E7="","",IF($E7="","",eiweging!I7)))</f>
        <v>17</v>
      </c>
      <c r="D7" s="51">
        <f>IF(ISERROR(IF(B7="","",IF(#REF!="","",IF(#REF!="","",#REF!/(foktomen!$Q$4*7))))),0,IF(B7="","",IF(#REF!="","",IF(#REF!="","",#REF!/(foktomen!$Q$4*7)))))</f>
        <v>0</v>
      </c>
      <c r="E7" s="52">
        <f>IF(eiweging!P$78="","",eiweging!P$78)</f>
        <v>48.274356699201412</v>
      </c>
      <c r="G7" s="49" t="str">
        <f>IF(ISERROR(IF($L7="","",eiweging!B7)),0,IF($L7="","",IF($L7="","",eiweging!B7)))</f>
        <v/>
      </c>
      <c r="H7" s="50" t="str">
        <f>IF(ISERROR(IF($L7="","",eiweging!I7)),0,IF($L7="","",eiweging!I7))</f>
        <v/>
      </c>
      <c r="I7" s="50"/>
      <c r="J7" s="50"/>
      <c r="K7" s="53" t="str">
        <f>IF(ISERROR(IF(G7="","",IF(I7="","",IF(J7="","",I7/(foktomen!$Q$4*7))))),0,IF(G7="","",IF(I7="","",IF(J7="","",I7/(foktomen!$Q$4*7)))))</f>
        <v/>
      </c>
      <c r="L7" s="52" t="str">
        <f>IF(eiweging!Q78="","",eiweging!Q78)</f>
        <v/>
      </c>
    </row>
    <row r="8" spans="2:16" ht="24.95" customHeight="1" x14ac:dyDescent="0.25">
      <c r="B8" s="49" t="str">
        <f>IF(ISERROR(IF($E8="","",eiweging!B8)),0,IF($E8="","",eiweging!B8))</f>
        <v/>
      </c>
      <c r="C8" s="50" t="str">
        <f>IF(ISERROR(IF($E8="","",eiweging!I8)),0,IF($E8="","",IF($E8="","",eiweging!I8)))</f>
        <v/>
      </c>
      <c r="D8" s="51" t="str">
        <f>IF(ISERROR(IF(B8="","",IF(#REF!="","",IF(#REF!="","",#REF!/(foktomen!$Q$4*7))))),0,IF(B8="","",IF(#REF!="","",IF(#REF!="","",#REF!/(foktomen!$Q$4*7)))))</f>
        <v/>
      </c>
      <c r="E8" s="52" t="str">
        <f>IF(eiweging!S$78="","",eiweging!S$78)</f>
        <v/>
      </c>
      <c r="G8" s="49" t="str">
        <f>IF(ISERROR(IF($L8="","",eiweging!B8)),0,IF($L8="","",IF($L8="","",eiweging!B8)))</f>
        <v/>
      </c>
      <c r="H8" s="50" t="str">
        <f>IF(ISERROR(IF($L8="","",eiweging!I8)),0,IF($L8="","",eiweging!I8))</f>
        <v/>
      </c>
      <c r="I8" s="50"/>
      <c r="J8" s="50"/>
      <c r="K8" s="53" t="str">
        <f>IF(ISERROR(IF(G8="","",IF(I8="","",IF(J8="","",I8/(foktomen!$Q$4*7))))),0,IF(G8="","",IF(I8="","",IF(J8="","",I8/(foktomen!$Q$4*7)))))</f>
        <v/>
      </c>
      <c r="L8" s="52" t="str">
        <f>IF(eiweging!T78="","",eiweging!T78)</f>
        <v/>
      </c>
    </row>
    <row r="9" spans="2:16" ht="24.95" customHeight="1" x14ac:dyDescent="0.25">
      <c r="B9" s="49" t="str">
        <f>IF(ISERROR(IF($E9="","",eiweging!B9)),0,IF($E9="","",eiweging!B9))</f>
        <v/>
      </c>
      <c r="C9" s="50" t="str">
        <f>IF(ISERROR(IF($E9="","",eiweging!I9)),0,IF($E9="","",IF($E9="","",eiweging!I9)))</f>
        <v/>
      </c>
      <c r="D9" s="51" t="str">
        <f>IF(ISERROR(IF(B9="","",IF(#REF!="","",IF(#REF!="","",#REF!/(foktomen!$Q$4*7))))),0,IF(B9="","",IF(#REF!="","",IF(#REF!="","",#REF!/(foktomen!$Q$4*7)))))</f>
        <v/>
      </c>
      <c r="E9" s="52" t="str">
        <f>IF(eiweging!U$78="","",eiweging!U$78)</f>
        <v/>
      </c>
      <c r="G9" s="49" t="str">
        <f>IF(ISERROR(IF($L9="","",eiweging!B9)),0,IF($L9="","",IF($L9="","",eiweging!B9)))</f>
        <v/>
      </c>
      <c r="H9" s="50" t="str">
        <f>IF(ISERROR(IF($L9="","",eiweging!I9)),0,IF($L9="","",eiweging!I9))</f>
        <v/>
      </c>
      <c r="I9" s="50"/>
      <c r="J9" s="50"/>
      <c r="K9" s="53" t="str">
        <f>IF(ISERROR(IF(G9="","",IF(I9="","",IF(J9="","",I9/(foktomen!$Q$4*7))))),0,IF(G9="","",IF(I9="","",IF(J9="","",I9/(foktomen!$Q$4*7)))))</f>
        <v/>
      </c>
      <c r="L9" s="52" t="str">
        <f>IF(eiweging!V78="","",eiweging!V78)</f>
        <v/>
      </c>
    </row>
    <row r="10" spans="2:16" ht="24.95" customHeight="1" x14ac:dyDescent="0.25">
      <c r="B10" s="49" t="str">
        <f>IF(ISERROR(IF($E10="","",eiweging!B10)),0,IF($E10="","",eiweging!B10))</f>
        <v/>
      </c>
      <c r="C10" s="50" t="str">
        <f>IF(ISERROR(IF($E10="","",eiweging!I10)),0,IF($E10="","",IF($E10="","",eiweging!I10)))</f>
        <v/>
      </c>
      <c r="D10" s="51" t="str">
        <f>IF(ISERROR(IF(B10="","",IF(#REF!="","",IF(#REF!="","",#REF!/(foktomen!$Q$4*7))))),0,IF(B10="","",IF(#REF!="","",IF(#REF!="","",#REF!/(foktomen!$Q$4*7)))))</f>
        <v/>
      </c>
      <c r="E10" s="52" t="str">
        <f>IF(eiweging!W$78="","",eiweging!W$78)</f>
        <v/>
      </c>
      <c r="G10" s="49" t="str">
        <f>IF(ISERROR(IF($L10="","",eiweging!B10)),0,IF($L10="","",IF($L10="","",eiweging!B10)))</f>
        <v/>
      </c>
      <c r="H10" s="50" t="str">
        <f>IF(ISERROR(IF($L10="","",eiweging!I10)),0,IF($L10="","",eiweging!I10))</f>
        <v/>
      </c>
      <c r="I10" s="50"/>
      <c r="J10" s="50"/>
      <c r="K10" s="53" t="str">
        <f>IF(ISERROR(IF(G10="","",IF(I10="","",IF(J10="","",I10/(foktomen!$Q$4*7))))),0,IF(G10="","",IF(I10="","",IF(J10="","",I10/(foktomen!$Q$4*7)))))</f>
        <v/>
      </c>
      <c r="L10" s="52" t="str">
        <f>IF(eiweging!X78="","",eiweging!X78)</f>
        <v/>
      </c>
    </row>
    <row r="11" spans="2:16" ht="24.95" customHeight="1" x14ac:dyDescent="0.25">
      <c r="B11" s="49" t="str">
        <f>IF(ISERROR(IF($E11="","",eiweging!B11)),0,IF($E11="","",eiweging!B11))</f>
        <v/>
      </c>
      <c r="C11" s="50" t="str">
        <f>IF(ISERROR(IF($E11="","",eiweging!I11)),0,IF($E11="","",IF($E11="","",eiweging!I11)))</f>
        <v/>
      </c>
      <c r="D11" s="51" t="str">
        <f>IF(ISERROR(IF(B11="","",IF(#REF!="","",IF(#REF!="","",#REF!/(foktomen!$Q$4*7))))),0,IF(B11="","",IF(#REF!="","",IF(#REF!="","",#REF!/(foktomen!$Q$4*7)))))</f>
        <v/>
      </c>
      <c r="E11" s="52" t="str">
        <f>IF(eiweging!Y$78="","",eiweging!Y$78)</f>
        <v/>
      </c>
      <c r="G11" s="49" t="str">
        <f>IF(ISERROR(IF($L11="","",eiweging!B11)),0,IF($L11="","",IF($L11="","",eiweging!B11)))</f>
        <v/>
      </c>
      <c r="H11" s="50" t="str">
        <f>IF(ISERROR(IF($L11="","",eiweging!I11)),0,IF($L11="","",eiweging!I11))</f>
        <v/>
      </c>
      <c r="I11" s="50"/>
      <c r="J11" s="50"/>
      <c r="K11" s="53" t="str">
        <f>IF(ISERROR(IF(G11="","",IF(I11="","",IF(J11="","",I11/(foktomen!$Q$4*7))))),0,IF(G11="","",IF(I11="","",IF(J11="","",I11/(foktomen!$Q$4*7)))))</f>
        <v/>
      </c>
      <c r="L11" s="52" t="str">
        <f>IF(eiweging!AA78="","",eiweging!AA78)</f>
        <v/>
      </c>
    </row>
    <row r="12" spans="2:16" ht="24.95" customHeight="1" x14ac:dyDescent="0.25">
      <c r="B12" s="49" t="str">
        <f>IF(ISERROR(IF($E12="","",eiweging!B12)),0,IF($E12="","",eiweging!B12))</f>
        <v/>
      </c>
      <c r="C12" s="50" t="str">
        <f>IF(ISERROR(IF($E12="","",eiweging!I12)),0,IF($E12="","",IF($E12="","",eiweging!I12)))</f>
        <v/>
      </c>
      <c r="D12" s="51" t="str">
        <f>IF(ISERROR(IF(B12="","",IF(#REF!="","",IF(#REF!="","",#REF!/(foktomen!$Q$4*7))))),0,IF(B12="","",IF(#REF!="","",IF(#REF!="","",#REF!/(foktomen!$Q$4*7)))))</f>
        <v/>
      </c>
      <c r="E12" s="52" t="str">
        <f>IF(eiweging!AB$78="","",eiweging!AB$78)</f>
        <v/>
      </c>
      <c r="G12" s="49" t="str">
        <f>IF(ISERROR(IF($L12="","",eiweging!B12)),0,IF($L12="","",IF($L12="","",eiweging!B12)))</f>
        <v/>
      </c>
      <c r="H12" s="50" t="str">
        <f>IF(ISERROR(IF($L12="","",eiweging!I12)),0,IF($L12="","",eiweging!I12))</f>
        <v/>
      </c>
      <c r="I12" s="50"/>
      <c r="J12" s="50"/>
      <c r="K12" s="53" t="str">
        <f>IF(ISERROR(IF(G12="","",IF(I12="","",IF(J12="","",I12/(foktomen!$Q$4*7))))),0,IF(G12="","",IF(I12="","",IF(J12="","",I12/(foktomen!$Q$4*7)))))</f>
        <v/>
      </c>
      <c r="L12" s="52" t="str">
        <f>IF(eiweging!AC78="","",eiweging!AC78)</f>
        <v/>
      </c>
    </row>
    <row r="13" spans="2:16" ht="24.95" customHeight="1" x14ac:dyDescent="0.25">
      <c r="B13" s="49" t="str">
        <f>IF(ISERROR(IF($E13="","",eiweging!B13)),0,IF($E13="","",eiweging!B13))</f>
        <v/>
      </c>
      <c r="C13" s="50" t="str">
        <f>IF(ISERROR(IF($E13="","",eiweging!I13)),0,IF($E13="","",IF($E13="","",eiweging!I13)))</f>
        <v/>
      </c>
      <c r="D13" s="51" t="str">
        <f>IF(ISERROR(IF(B13="","",IF(#REF!="","",IF(#REF!="","",#REF!/(foktomen!$Q$4*7))))),0,IF(B13="","",IF(#REF!="","",IF(#REF!="","",#REF!/(foktomen!$Q$4*7)))))</f>
        <v/>
      </c>
      <c r="E13" s="52" t="str">
        <f>IF(eiweging!AD$78="","",eiweging!AD$78)</f>
        <v/>
      </c>
      <c r="G13" s="49" t="str">
        <f>IF(ISERROR(IF($L13="","",eiweging!B13)),0,IF($L13="","",IF($L13="","",eiweging!B13)))</f>
        <v/>
      </c>
      <c r="H13" s="50" t="str">
        <f>IF(ISERROR(IF($L13="","",eiweging!I13)),0,IF($L13="","",eiweging!I13))</f>
        <v/>
      </c>
      <c r="I13" s="50"/>
      <c r="J13" s="50"/>
      <c r="K13" s="53" t="str">
        <f>IF(ISERROR(IF(G13="","",IF(I13="","",IF(J13="","",I13/(foktomen!$Q$4*7))))),0,IF(G13="","",IF(I13="","",IF(J13="","",I13/(foktomen!$Q$4*7)))))</f>
        <v/>
      </c>
      <c r="L13" s="52" t="str">
        <f>IF(eiweging!AE78="","",eiweging!AE78)</f>
        <v/>
      </c>
    </row>
    <row r="14" spans="2:16" ht="24.95" customHeight="1" x14ac:dyDescent="0.25">
      <c r="B14" s="49" t="str">
        <f>IF(ISERROR(IF($E14="","",eiweging!B14)),0,IF($E14="","",eiweging!B14))</f>
        <v/>
      </c>
      <c r="C14" s="50" t="str">
        <f>IF(ISERROR(IF($E14="","",eiweging!I14)),0,IF($E14="","",IF($E14="","",eiweging!I14)))</f>
        <v/>
      </c>
      <c r="D14" s="51" t="str">
        <f>IF(ISERROR(IF(B14="","",IF(#REF!="","",IF(#REF!="","",#REF!/(foktomen!$Q$4*7))))),0,IF(B14="","",IF(#REF!="","",IF(#REF!="","",#REF!/(foktomen!$Q$4*7)))))</f>
        <v/>
      </c>
      <c r="E14" s="52" t="str">
        <f>IF(eiweging!AF$78="","",eiweging!AF$78)</f>
        <v/>
      </c>
      <c r="G14" s="49" t="str">
        <f>IF(ISERROR(IF($L14="","",eiweging!B14)),0,IF($L14="","",IF($L14="","",eiweging!B14)))</f>
        <v/>
      </c>
      <c r="H14" s="50" t="str">
        <f>IF(ISERROR(IF($L14="","",eiweging!I14)),0,IF($L14="","",eiweging!I14))</f>
        <v/>
      </c>
      <c r="I14" s="50"/>
      <c r="J14" s="50"/>
      <c r="K14" s="53" t="str">
        <f>IF(ISERROR(IF(G14="","",IF(I14="","",IF(J14="","",I14/(foktomen!$Q$4*7))))),0,IF(G14="","",IF(I14="","",IF(J14="","",I14/(foktomen!$Q$4*7)))))</f>
        <v/>
      </c>
      <c r="L14" s="52" t="str">
        <f>IF(eiweging!AG78="","",eiweging!AG78)</f>
        <v/>
      </c>
    </row>
    <row r="15" spans="2:16" ht="24.95" customHeight="1" x14ac:dyDescent="0.25">
      <c r="B15" s="49" t="str">
        <f>IF(ISERROR(IF($E15="","",eiweging!B15)),0,IF($E15="","",eiweging!B15))</f>
        <v/>
      </c>
      <c r="C15" s="50" t="str">
        <f>IF(ISERROR(IF($E15="","",eiweging!I15)),0,IF($E15="","",IF($E15="","",eiweging!I15)))</f>
        <v/>
      </c>
      <c r="D15" s="51" t="str">
        <f>IF(ISERROR(IF(B15="","",IF(#REF!="","",IF(#REF!="","",#REF!/(foktomen!$Q$4*7))))),0,IF(B15="","",IF(#REF!="","",IF(#REF!="","",#REF!/(foktomen!$Q$4*7)))))</f>
        <v/>
      </c>
      <c r="E15" s="52" t="str">
        <f>IF(eiweging!AI$78="","",eiweging!AI$78)</f>
        <v/>
      </c>
      <c r="G15" s="49" t="str">
        <f>IF(ISERROR(IF($L15="","",eiweging!B15)),0,IF($L15="","",IF($L15="","",eiweging!B15)))</f>
        <v/>
      </c>
      <c r="H15" s="50" t="str">
        <f>IF(ISERROR(IF($L15="","",eiweging!I15)),0,IF($L15="","",eiweging!I15))</f>
        <v/>
      </c>
      <c r="I15" s="50"/>
      <c r="J15" s="50"/>
      <c r="K15" s="53" t="str">
        <f>IF(ISERROR(IF(G15="","",IF(I15="","",IF(J15="","",I15/(foktomen!$Q$4*7))))),0,IF(G15="","",IF(I15="","",IF(J15="","",I15/(foktomen!$Q$4*7)))))</f>
        <v/>
      </c>
      <c r="L15" s="52" t="str">
        <f>IF(eiweging!AJ78="","",eiweging!AJ78)</f>
        <v/>
      </c>
    </row>
    <row r="16" spans="2:16" ht="24.95" customHeight="1" x14ac:dyDescent="0.25">
      <c r="B16" s="49" t="str">
        <f>IF(ISERROR(IF($E16="","",eiweging!B16)),0,IF($E16="","",eiweging!B16))</f>
        <v/>
      </c>
      <c r="C16" s="50" t="str">
        <f>IF(ISERROR(IF($E16="","",eiweging!I16)),0,IF($E16="","",IF($E16="","",eiweging!I16)))</f>
        <v/>
      </c>
      <c r="D16" s="51" t="str">
        <f>IF(ISERROR(IF(B16="","",IF(#REF!="","",IF(#REF!="","",#REF!/(foktomen!$Q$4*7))))),0,IF(B16="","",IF(#REF!="","",IF(#REF!="","",#REF!/(foktomen!$Q$4*7)))))</f>
        <v/>
      </c>
      <c r="E16" s="52" t="str">
        <f>IF(eiweging!AK$78="","",eiweging!AK$78)</f>
        <v/>
      </c>
      <c r="G16" s="49" t="str">
        <f>IF(ISERROR(IF($L16="","",eiweging!B16)),0,IF($L16="","",IF($L16="","",eiweging!B16)))</f>
        <v/>
      </c>
      <c r="H16" s="50" t="str">
        <f>IF(ISERROR(IF($L16="","",eiweging!I16)),0,IF($L16="","",eiweging!I16))</f>
        <v/>
      </c>
      <c r="I16" s="55"/>
      <c r="J16" s="50"/>
      <c r="K16" s="53" t="str">
        <f>IF(ISERROR(IF(G16="","",IF(I16="","",IF(J16="","",I16/(foktomen!$Q$4*7))))),0,IF(G16="","",IF(I16="","",IF(J16="","",I16/(foktomen!$Q$4*7)))))</f>
        <v/>
      </c>
      <c r="L16" s="52" t="str">
        <f>IF(eiweging!AL78="","",eiweging!AL78)</f>
        <v/>
      </c>
    </row>
    <row r="17" spans="2:12" ht="24.95" customHeight="1" x14ac:dyDescent="0.25">
      <c r="B17" s="49" t="str">
        <f>IF(ISERROR(IF($E17="","",eiweging!B17)),0,IF($E17="","",eiweging!B17))</f>
        <v/>
      </c>
      <c r="C17" s="50" t="str">
        <f>IF(ISERROR(IF($E17="","",eiweging!I17)),0,IF($E17="","",IF($E17="","",eiweging!I17)))</f>
        <v/>
      </c>
      <c r="D17" s="51" t="str">
        <f>IF(ISERROR(IF(B17="","",IF(#REF!="","",IF(#REF!="","",#REF!/(foktomen!$Q$4*7))))),0,IF(B17="","",IF(#REF!="","",IF(#REF!="","",#REF!/(foktomen!$Q$4*7)))))</f>
        <v/>
      </c>
      <c r="E17" s="52" t="str">
        <f>IF(eiweging!AM$78="","",eiweging!AM$78)</f>
        <v/>
      </c>
      <c r="G17" s="49" t="str">
        <f>IF(ISERROR(IF($L17="","",eiweging!B17)),0,IF($L17="","",IF($L17="","",eiweging!B17)))</f>
        <v/>
      </c>
      <c r="H17" s="50" t="str">
        <f>IF(ISERROR(IF($L17="","",eiweging!I17)),0,IF($L17="","",eiweging!I17))</f>
        <v/>
      </c>
      <c r="I17" s="50"/>
      <c r="J17" s="50"/>
      <c r="K17" s="53" t="str">
        <f>IF(ISERROR(IF(G17="","",IF(I17="","",IF(J17="","",I17/(foktomen!$Q$4*7))))),0,IF(G17="","",IF(I17="","",IF(J17="","",I17/(foktomen!$Q$4*7)))))</f>
        <v/>
      </c>
      <c r="L17" s="52" t="str">
        <f>IF(eiweging!AN78="","",eiweging!AN78)</f>
        <v/>
      </c>
    </row>
    <row r="18" spans="2:12" ht="24.95" customHeight="1" thickBot="1" x14ac:dyDescent="0.3">
      <c r="B18" s="49" t="str">
        <f>IF(ISERROR(IF($E18="","",eiweging!B18)),0,IF($E18="","",eiweging!B18))</f>
        <v/>
      </c>
      <c r="C18" s="50" t="str">
        <f>IF(ISERROR(IF($E18="","",eiweging!I18)),0,IF($E18="","",IF($E18="","",eiweging!I18)))</f>
        <v/>
      </c>
      <c r="D18" s="57" t="str">
        <f>IF(ISERROR(IF(B18="","",IF(#REF!="","",IF(#REF!="","",#REF!/(foktomen!$Q$4*7))))),0,IF(B18="","",IF(#REF!="","",IF(#REF!="","",#REF!/(foktomen!$Q$4*7)))))</f>
        <v/>
      </c>
      <c r="E18" s="52" t="str">
        <f>IF(eiweging!AO$78="","",eiweging!AO$78)</f>
        <v/>
      </c>
      <c r="G18" s="49" t="str">
        <f>IF(ISERROR(IF($L18="","",eiweging!B18)),0,IF($L18="","",IF($L18="","",eiweging!B18)))</f>
        <v/>
      </c>
      <c r="H18" s="50" t="str">
        <f>IF(ISERROR(IF($L18="","",eiweging!I18)),0,IF($L18="","",eiweging!I18))</f>
        <v/>
      </c>
      <c r="I18" s="56"/>
      <c r="J18" s="56"/>
      <c r="K18" s="58" t="str">
        <f>IF(ISERROR(IF(G18="","",IF(I18="","",IF(J18="","",I18/(foktomen!$Q$4*7))))),0,IF(G18="","",IF(I18="","",IF(J18="","",I18/(foktomen!$Q$4*7)))))</f>
        <v/>
      </c>
      <c r="L18" s="52" t="str">
        <f>IF(eiweging!AQ78="","",eiweging!AQ78)</f>
        <v/>
      </c>
    </row>
  </sheetData>
  <sheetProtection password="E96A" sheet="1" objects="1" scenarios="1" selectLockedCells="1"/>
  <mergeCells count="2">
    <mergeCell ref="B2:E2"/>
    <mergeCell ref="G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59999389629810485"/>
  </sheetPr>
  <dimension ref="A2:AU675"/>
  <sheetViews>
    <sheetView tabSelected="1" zoomScale="110" zoomScaleNormal="110" workbookViewId="0">
      <selection activeCell="S32" sqref="S32"/>
    </sheetView>
  </sheetViews>
  <sheetFormatPr defaultRowHeight="12.75" x14ac:dyDescent="0.2"/>
  <cols>
    <col min="1" max="1" width="13.140625" style="180" customWidth="1"/>
    <col min="2" max="2" width="15.5703125" style="180" bestFit="1" customWidth="1"/>
    <col min="3" max="3" width="15.5703125" style="180" customWidth="1"/>
    <col min="4" max="4" width="12.85546875" style="183" bestFit="1" customWidth="1"/>
    <col min="5" max="5" width="18.140625" style="180" hidden="1" customWidth="1"/>
    <col min="6" max="7" width="11.85546875" style="180" hidden="1" customWidth="1"/>
    <col min="8" max="8" width="9.140625" style="180" customWidth="1"/>
    <col min="9" max="9" width="13.7109375" style="180" bestFit="1" customWidth="1"/>
    <col min="10" max="16384" width="9.140625" style="180"/>
  </cols>
  <sheetData>
    <row r="2" spans="1:47" s="175" customFormat="1" ht="105" customHeight="1" x14ac:dyDescent="0.2">
      <c r="A2" s="175" t="s">
        <v>119</v>
      </c>
      <c r="B2" s="175" t="s">
        <v>185</v>
      </c>
      <c r="C2" s="175" t="s">
        <v>184</v>
      </c>
      <c r="D2" s="176" t="s">
        <v>120</v>
      </c>
      <c r="E2" s="175" t="s">
        <v>122</v>
      </c>
      <c r="F2" s="175" t="s">
        <v>121</v>
      </c>
      <c r="H2" s="177" t="s">
        <v>126</v>
      </c>
      <c r="I2" s="178"/>
      <c r="J2" s="184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</row>
    <row r="3" spans="1:47" ht="12.75" hidden="1" customHeight="1" x14ac:dyDescent="0.2">
      <c r="A3" s="193">
        <v>41707</v>
      </c>
      <c r="B3" s="175">
        <v>784</v>
      </c>
      <c r="C3" s="175"/>
      <c r="D3" s="176" t="s">
        <v>131</v>
      </c>
      <c r="E3" s="175"/>
      <c r="F3" s="175"/>
      <c r="G3" s="175"/>
      <c r="H3" s="175">
        <v>32</v>
      </c>
      <c r="I3" s="175"/>
    </row>
    <row r="4" spans="1:47" ht="12.75" hidden="1" customHeight="1" x14ac:dyDescent="0.2">
      <c r="A4" s="181">
        <v>41707</v>
      </c>
      <c r="B4" s="175">
        <v>809</v>
      </c>
      <c r="C4" s="175"/>
      <c r="D4" s="176" t="s">
        <v>145</v>
      </c>
      <c r="E4" s="175"/>
      <c r="F4" s="175"/>
      <c r="G4" s="175"/>
      <c r="H4" s="175">
        <v>32</v>
      </c>
      <c r="I4" s="175"/>
    </row>
    <row r="5" spans="1:47" ht="12.75" hidden="1" customHeight="1" x14ac:dyDescent="0.2">
      <c r="A5" s="181">
        <v>41707</v>
      </c>
      <c r="B5" s="175">
        <v>902</v>
      </c>
      <c r="C5" s="175"/>
      <c r="D5" s="176" t="s">
        <v>145</v>
      </c>
      <c r="E5" s="175"/>
      <c r="F5" s="175"/>
      <c r="G5" s="175"/>
      <c r="H5" s="175">
        <v>36</v>
      </c>
      <c r="I5" s="175"/>
    </row>
    <row r="6" spans="1:47" ht="12.75" customHeight="1" x14ac:dyDescent="0.2">
      <c r="A6" s="181">
        <v>42109</v>
      </c>
      <c r="B6" s="175">
        <v>861</v>
      </c>
      <c r="C6" s="175"/>
      <c r="D6" s="175">
        <v>2</v>
      </c>
      <c r="E6" s="175" t="s">
        <v>156</v>
      </c>
      <c r="F6" s="175"/>
      <c r="G6" s="175"/>
      <c r="H6" s="175">
        <v>30</v>
      </c>
      <c r="I6" s="175"/>
    </row>
    <row r="7" spans="1:47" ht="12.75" hidden="1" customHeight="1" x14ac:dyDescent="0.2">
      <c r="A7" s="193">
        <v>41694</v>
      </c>
      <c r="B7" s="175">
        <v>7302</v>
      </c>
      <c r="C7" s="175"/>
      <c r="D7" s="182">
        <v>2</v>
      </c>
      <c r="E7" s="175" t="s">
        <v>155</v>
      </c>
      <c r="F7" s="175" t="s">
        <v>90</v>
      </c>
      <c r="G7" s="175"/>
      <c r="H7" s="175">
        <v>30</v>
      </c>
      <c r="I7" s="175">
        <v>70</v>
      </c>
    </row>
    <row r="8" spans="1:47" ht="12.75" customHeight="1" x14ac:dyDescent="0.2">
      <c r="A8" s="181">
        <v>42109</v>
      </c>
      <c r="B8" s="175">
        <v>831</v>
      </c>
      <c r="C8" s="175"/>
      <c r="D8" s="175">
        <v>2</v>
      </c>
      <c r="E8" s="175" t="s">
        <v>157</v>
      </c>
      <c r="F8" s="175"/>
      <c r="G8" s="175"/>
      <c r="H8" s="175">
        <v>34</v>
      </c>
      <c r="I8" s="175"/>
    </row>
    <row r="9" spans="1:47" ht="12.75" hidden="1" customHeight="1" x14ac:dyDescent="0.2">
      <c r="A9" s="193">
        <v>41694</v>
      </c>
      <c r="B9" s="175">
        <v>7306</v>
      </c>
      <c r="C9" s="175"/>
      <c r="D9" s="182">
        <v>5</v>
      </c>
      <c r="E9" s="175" t="s">
        <v>156</v>
      </c>
      <c r="F9" s="175" t="s">
        <v>90</v>
      </c>
      <c r="G9" s="175"/>
      <c r="H9" s="175">
        <v>34</v>
      </c>
      <c r="I9" s="175">
        <v>56</v>
      </c>
    </row>
    <row r="10" spans="1:47" ht="12.75" customHeight="1" x14ac:dyDescent="0.2">
      <c r="A10" s="181">
        <v>42109</v>
      </c>
      <c r="B10" s="175">
        <v>860</v>
      </c>
      <c r="C10" s="175"/>
      <c r="D10" s="175">
        <v>2</v>
      </c>
      <c r="E10" s="175" t="s">
        <v>157</v>
      </c>
      <c r="F10" s="175"/>
      <c r="G10" s="175"/>
      <c r="H10" s="175">
        <v>32</v>
      </c>
      <c r="I10" s="175"/>
    </row>
    <row r="11" spans="1:47" ht="12.75" hidden="1" customHeight="1" x14ac:dyDescent="0.2">
      <c r="A11" s="193">
        <v>41700</v>
      </c>
      <c r="B11" s="175">
        <v>7308</v>
      </c>
      <c r="C11" s="175"/>
      <c r="D11" s="176" t="s">
        <v>142</v>
      </c>
      <c r="E11" s="175" t="s">
        <v>156</v>
      </c>
      <c r="F11" s="175" t="s">
        <v>90</v>
      </c>
      <c r="G11" s="175"/>
      <c r="H11" s="175">
        <v>36</v>
      </c>
      <c r="I11" s="175"/>
    </row>
    <row r="12" spans="1:47" ht="12.75" hidden="1" customHeight="1" x14ac:dyDescent="0.2">
      <c r="A12" s="181">
        <v>41700</v>
      </c>
      <c r="B12" s="175">
        <v>7309</v>
      </c>
      <c r="C12" s="175"/>
      <c r="D12" s="176" t="s">
        <v>137</v>
      </c>
      <c r="E12" s="175"/>
      <c r="F12" s="175"/>
      <c r="G12" s="175"/>
      <c r="H12" s="175">
        <v>40</v>
      </c>
      <c r="I12" s="175"/>
    </row>
    <row r="13" spans="1:47" ht="12.75" customHeight="1" x14ac:dyDescent="0.2">
      <c r="A13" s="181">
        <v>42109</v>
      </c>
      <c r="B13" s="175">
        <v>872</v>
      </c>
      <c r="C13" s="175"/>
      <c r="D13" s="175">
        <v>5</v>
      </c>
      <c r="E13" s="175" t="s">
        <v>157</v>
      </c>
      <c r="F13" s="175"/>
      <c r="G13" s="175"/>
      <c r="H13" s="175">
        <v>30</v>
      </c>
      <c r="I13" s="175"/>
    </row>
    <row r="14" spans="1:47" ht="12.75" hidden="1" customHeight="1" x14ac:dyDescent="0.2">
      <c r="A14" s="193">
        <v>41700</v>
      </c>
      <c r="B14" s="175">
        <v>7311</v>
      </c>
      <c r="C14" s="175"/>
      <c r="D14" s="176" t="s">
        <v>136</v>
      </c>
      <c r="E14" s="175" t="s">
        <v>163</v>
      </c>
      <c r="F14" s="175" t="s">
        <v>90</v>
      </c>
      <c r="G14" s="175"/>
      <c r="H14" s="175">
        <v>34</v>
      </c>
      <c r="I14" s="175"/>
    </row>
    <row r="15" spans="1:47" ht="12.75" hidden="1" customHeight="1" x14ac:dyDescent="0.2">
      <c r="A15" s="181">
        <v>41700</v>
      </c>
      <c r="B15" s="175">
        <v>7312</v>
      </c>
      <c r="C15" s="175"/>
      <c r="D15" s="176" t="s">
        <v>142</v>
      </c>
      <c r="E15" s="175" t="s">
        <v>156</v>
      </c>
      <c r="F15" s="175" t="s">
        <v>90</v>
      </c>
      <c r="G15" s="175"/>
      <c r="H15" s="175">
        <v>36</v>
      </c>
      <c r="I15" s="175"/>
    </row>
    <row r="16" spans="1:47" ht="12.75" customHeight="1" x14ac:dyDescent="0.2">
      <c r="A16" s="181">
        <v>42109</v>
      </c>
      <c r="B16" s="175">
        <v>687</v>
      </c>
      <c r="C16" s="175"/>
      <c r="D16" s="175">
        <v>7</v>
      </c>
      <c r="E16" s="175" t="s">
        <v>157</v>
      </c>
      <c r="F16" s="175"/>
      <c r="G16" s="175"/>
      <c r="H16" s="175">
        <v>26</v>
      </c>
      <c r="I16" s="175"/>
    </row>
    <row r="17" spans="1:9" ht="12.75" customHeight="1" x14ac:dyDescent="0.2">
      <c r="A17" s="181">
        <v>42109</v>
      </c>
      <c r="B17" s="175">
        <v>632</v>
      </c>
      <c r="C17" s="175"/>
      <c r="D17" s="182">
        <v>13</v>
      </c>
      <c r="E17" s="175" t="s">
        <v>155</v>
      </c>
      <c r="F17" s="175" t="s">
        <v>89</v>
      </c>
      <c r="G17" s="175"/>
      <c r="H17" s="175">
        <v>24</v>
      </c>
      <c r="I17" s="175"/>
    </row>
    <row r="18" spans="1:9" ht="12.75" customHeight="1" x14ac:dyDescent="0.2">
      <c r="A18" s="181">
        <v>42109</v>
      </c>
      <c r="B18" s="175">
        <v>682</v>
      </c>
      <c r="C18" s="175"/>
      <c r="D18" s="175">
        <v>15</v>
      </c>
      <c r="E18" s="175" t="s">
        <v>170</v>
      </c>
      <c r="F18" s="175"/>
      <c r="G18" s="175"/>
      <c r="H18" s="175">
        <v>30</v>
      </c>
      <c r="I18" s="175"/>
    </row>
    <row r="19" spans="1:9" ht="12.75" hidden="1" customHeight="1" x14ac:dyDescent="0.2">
      <c r="A19" s="193">
        <v>41700</v>
      </c>
      <c r="B19" s="175">
        <v>7316</v>
      </c>
      <c r="C19" s="175"/>
      <c r="D19" s="176" t="s">
        <v>131</v>
      </c>
      <c r="E19" s="175" t="s">
        <v>163</v>
      </c>
      <c r="F19" s="175" t="s">
        <v>91</v>
      </c>
      <c r="G19" s="175"/>
      <c r="H19" s="175">
        <v>42</v>
      </c>
      <c r="I19" s="175"/>
    </row>
    <row r="20" spans="1:9" ht="12.75" hidden="1" customHeight="1" x14ac:dyDescent="0.2">
      <c r="A20" s="181">
        <v>41694</v>
      </c>
      <c r="B20" s="175">
        <v>7317</v>
      </c>
      <c r="C20" s="175"/>
      <c r="D20" s="182">
        <v>2</v>
      </c>
      <c r="E20" s="175" t="s">
        <v>158</v>
      </c>
      <c r="F20" s="175"/>
      <c r="G20" s="175"/>
      <c r="H20" s="175">
        <v>30</v>
      </c>
      <c r="I20" s="175">
        <v>70</v>
      </c>
    </row>
    <row r="21" spans="1:9" ht="12.75" customHeight="1" x14ac:dyDescent="0.2">
      <c r="A21" s="181">
        <v>42109</v>
      </c>
      <c r="B21" s="175">
        <v>607</v>
      </c>
      <c r="C21" s="175"/>
      <c r="D21" s="175">
        <v>17</v>
      </c>
      <c r="E21" s="175" t="s">
        <v>156</v>
      </c>
      <c r="F21" s="175"/>
      <c r="G21" s="175"/>
      <c r="H21" s="175">
        <v>36</v>
      </c>
      <c r="I21" s="175"/>
    </row>
    <row r="22" spans="1:9" ht="12.75" hidden="1" customHeight="1" x14ac:dyDescent="0.2">
      <c r="A22" s="193">
        <v>41694</v>
      </c>
      <c r="B22" s="175">
        <v>7319</v>
      </c>
      <c r="C22" s="175"/>
      <c r="D22" s="182">
        <v>2</v>
      </c>
      <c r="E22" s="175" t="s">
        <v>155</v>
      </c>
      <c r="F22" s="175" t="s">
        <v>90</v>
      </c>
      <c r="G22" s="175"/>
      <c r="H22" s="175">
        <v>32</v>
      </c>
      <c r="I22" s="175">
        <v>64</v>
      </c>
    </row>
    <row r="23" spans="1:9" ht="12.75" hidden="1" customHeight="1" x14ac:dyDescent="0.2">
      <c r="A23" s="181">
        <v>41700</v>
      </c>
      <c r="B23" s="175">
        <v>7320</v>
      </c>
      <c r="C23" s="175"/>
      <c r="D23" s="176" t="s">
        <v>139</v>
      </c>
      <c r="E23" s="175" t="s">
        <v>165</v>
      </c>
      <c r="F23" s="175" t="s">
        <v>90</v>
      </c>
      <c r="G23" s="175"/>
      <c r="H23" s="175">
        <v>38</v>
      </c>
      <c r="I23" s="175"/>
    </row>
    <row r="24" spans="1:9" ht="12.75" hidden="1" customHeight="1" x14ac:dyDescent="0.2">
      <c r="A24" s="181">
        <v>41700</v>
      </c>
      <c r="B24" s="175">
        <v>7321</v>
      </c>
      <c r="C24" s="175"/>
      <c r="D24" s="176" t="s">
        <v>137</v>
      </c>
      <c r="E24" s="175" t="s">
        <v>163</v>
      </c>
      <c r="F24" s="175" t="s">
        <v>90</v>
      </c>
      <c r="G24" s="175"/>
      <c r="H24" s="175">
        <v>36</v>
      </c>
      <c r="I24" s="175"/>
    </row>
    <row r="25" spans="1:9" ht="12.75" customHeight="1" x14ac:dyDescent="0.2">
      <c r="A25" s="181">
        <v>42109</v>
      </c>
      <c r="B25" s="175">
        <v>638</v>
      </c>
      <c r="C25" s="175"/>
      <c r="D25" s="176" t="s">
        <v>174</v>
      </c>
      <c r="E25" s="175" t="s">
        <v>170</v>
      </c>
      <c r="F25" s="175"/>
      <c r="G25" s="175"/>
      <c r="H25" s="175">
        <v>38</v>
      </c>
      <c r="I25" s="175"/>
    </row>
    <row r="26" spans="1:9" ht="12.75" hidden="1" customHeight="1" x14ac:dyDescent="0.2">
      <c r="A26" s="193">
        <v>41700</v>
      </c>
      <c r="B26" s="175">
        <v>7323</v>
      </c>
      <c r="C26" s="175"/>
      <c r="D26" s="176" t="s">
        <v>143</v>
      </c>
      <c r="E26" s="175" t="s">
        <v>162</v>
      </c>
      <c r="F26" s="175" t="s">
        <v>90</v>
      </c>
      <c r="G26" s="175"/>
      <c r="H26" s="175">
        <v>36</v>
      </c>
      <c r="I26" s="175"/>
    </row>
    <row r="27" spans="1:9" ht="12.75" customHeight="1" x14ac:dyDescent="0.2">
      <c r="A27" s="181">
        <v>42109</v>
      </c>
      <c r="B27" s="175">
        <v>842</v>
      </c>
      <c r="C27" s="175"/>
      <c r="D27" s="176" t="s">
        <v>144</v>
      </c>
      <c r="E27" s="175" t="s">
        <v>170</v>
      </c>
      <c r="F27" s="175"/>
      <c r="G27" s="175"/>
      <c r="H27" s="175">
        <v>34</v>
      </c>
      <c r="I27" s="175"/>
    </row>
    <row r="28" spans="1:9" ht="12.75" hidden="1" customHeight="1" x14ac:dyDescent="0.2">
      <c r="A28" s="193">
        <v>41694</v>
      </c>
      <c r="B28" s="175">
        <v>7325</v>
      </c>
      <c r="C28" s="175"/>
      <c r="D28" s="182">
        <v>5</v>
      </c>
      <c r="E28" s="175" t="s">
        <v>156</v>
      </c>
      <c r="F28" s="175" t="s">
        <v>90</v>
      </c>
      <c r="G28" s="175"/>
      <c r="H28" s="175">
        <v>34</v>
      </c>
      <c r="I28" s="175">
        <v>58</v>
      </c>
    </row>
    <row r="29" spans="1:9" ht="12.75" hidden="1" customHeight="1" x14ac:dyDescent="0.2">
      <c r="A29" s="181">
        <v>41700</v>
      </c>
      <c r="B29" s="175">
        <v>7326</v>
      </c>
      <c r="C29" s="175"/>
      <c r="D29" s="176" t="s">
        <v>137</v>
      </c>
      <c r="E29" s="175" t="s">
        <v>163</v>
      </c>
      <c r="F29" s="175" t="s">
        <v>90</v>
      </c>
      <c r="G29" s="175"/>
      <c r="H29" s="175">
        <v>30</v>
      </c>
      <c r="I29" s="175"/>
    </row>
    <row r="30" spans="1:9" ht="12.75" hidden="1" customHeight="1" x14ac:dyDescent="0.2">
      <c r="A30" s="181">
        <v>41700</v>
      </c>
      <c r="B30" s="175">
        <v>7327</v>
      </c>
      <c r="C30" s="175"/>
      <c r="D30" s="176" t="s">
        <v>137</v>
      </c>
      <c r="E30" s="175"/>
      <c r="F30" s="175"/>
      <c r="G30" s="175"/>
      <c r="H30" s="175">
        <v>34</v>
      </c>
      <c r="I30" s="175" t="s">
        <v>146</v>
      </c>
    </row>
    <row r="31" spans="1:9" ht="12.75" customHeight="1" x14ac:dyDescent="0.2">
      <c r="A31" s="181">
        <v>42109</v>
      </c>
      <c r="B31" s="175">
        <v>879</v>
      </c>
      <c r="C31" s="175"/>
      <c r="D31" s="176" t="s">
        <v>144</v>
      </c>
      <c r="E31" s="175" t="s">
        <v>156</v>
      </c>
      <c r="F31" s="175"/>
      <c r="G31" s="175"/>
      <c r="H31" s="175">
        <v>32</v>
      </c>
      <c r="I31" s="175"/>
    </row>
    <row r="32" spans="1:9" ht="12.75" customHeight="1" x14ac:dyDescent="0.2">
      <c r="A32" s="181">
        <v>42109</v>
      </c>
      <c r="B32" s="175">
        <v>663</v>
      </c>
      <c r="C32" s="175"/>
      <c r="D32" s="176" t="s">
        <v>137</v>
      </c>
      <c r="E32" s="175"/>
      <c r="F32" s="175"/>
      <c r="G32" s="175"/>
      <c r="H32" s="175">
        <v>26</v>
      </c>
      <c r="I32" s="175"/>
    </row>
    <row r="33" spans="1:9" ht="12.75" customHeight="1" x14ac:dyDescent="0.2">
      <c r="A33" s="181">
        <v>42109</v>
      </c>
      <c r="B33" s="175">
        <v>665</v>
      </c>
      <c r="C33" s="175"/>
      <c r="D33" s="176" t="s">
        <v>137</v>
      </c>
      <c r="E33" s="175" t="s">
        <v>170</v>
      </c>
      <c r="F33" s="175"/>
      <c r="G33" s="175"/>
      <c r="H33" s="175">
        <v>38</v>
      </c>
      <c r="I33" s="175"/>
    </row>
    <row r="34" spans="1:9" ht="12.75" hidden="1" customHeight="1" x14ac:dyDescent="0.2">
      <c r="A34" s="193">
        <v>41700</v>
      </c>
      <c r="B34" s="175">
        <v>7331</v>
      </c>
      <c r="C34" s="175"/>
      <c r="D34" s="176" t="s">
        <v>145</v>
      </c>
      <c r="E34" s="175" t="s">
        <v>155</v>
      </c>
      <c r="F34" s="175" t="s">
        <v>90</v>
      </c>
      <c r="G34" s="175"/>
      <c r="H34" s="175">
        <v>32</v>
      </c>
      <c r="I34" s="175"/>
    </row>
    <row r="35" spans="1:9" ht="12.75" hidden="1" customHeight="1" x14ac:dyDescent="0.2">
      <c r="A35" s="181">
        <v>41700</v>
      </c>
      <c r="B35" s="175">
        <v>7332</v>
      </c>
      <c r="C35" s="175"/>
      <c r="D35" s="176" t="s">
        <v>131</v>
      </c>
      <c r="E35" s="175" t="s">
        <v>163</v>
      </c>
      <c r="F35" s="175" t="s">
        <v>91</v>
      </c>
      <c r="G35" s="175"/>
      <c r="H35" s="175">
        <v>40</v>
      </c>
      <c r="I35" s="175"/>
    </row>
    <row r="36" spans="1:9" ht="12.75" customHeight="1" x14ac:dyDescent="0.2">
      <c r="A36" s="181">
        <v>42109</v>
      </c>
      <c r="B36" s="175">
        <v>641</v>
      </c>
      <c r="C36" s="175"/>
      <c r="D36" s="176" t="s">
        <v>137</v>
      </c>
      <c r="E36" s="175" t="s">
        <v>156</v>
      </c>
      <c r="F36" s="175"/>
      <c r="G36" s="175"/>
      <c r="H36" s="175">
        <v>32</v>
      </c>
      <c r="I36" s="175"/>
    </row>
    <row r="37" spans="1:9" ht="12.75" customHeight="1" x14ac:dyDescent="0.2">
      <c r="A37" s="181">
        <v>42109</v>
      </c>
      <c r="B37" s="175">
        <v>680</v>
      </c>
      <c r="C37" s="175"/>
      <c r="D37" s="176" t="s">
        <v>135</v>
      </c>
      <c r="E37" s="175" t="s">
        <v>123</v>
      </c>
      <c r="F37" s="175"/>
      <c r="G37" s="175"/>
      <c r="H37" s="175">
        <v>32</v>
      </c>
      <c r="I37" s="175"/>
    </row>
    <row r="38" spans="1:9" ht="12.75" customHeight="1" x14ac:dyDescent="0.2">
      <c r="A38" s="181">
        <v>42109</v>
      </c>
      <c r="B38" s="175">
        <v>690</v>
      </c>
      <c r="C38" s="175"/>
      <c r="D38" s="176" t="s">
        <v>135</v>
      </c>
      <c r="E38" s="175"/>
      <c r="F38" s="175"/>
      <c r="G38" s="175"/>
      <c r="H38" s="175">
        <v>34</v>
      </c>
      <c r="I38" s="175"/>
    </row>
    <row r="39" spans="1:9" ht="12.75" customHeight="1" x14ac:dyDescent="0.2">
      <c r="A39" s="181">
        <v>42109</v>
      </c>
      <c r="B39" s="175">
        <v>656</v>
      </c>
      <c r="C39" s="175"/>
      <c r="D39" s="176" t="s">
        <v>135</v>
      </c>
      <c r="E39" s="175" t="s">
        <v>134</v>
      </c>
      <c r="F39" s="175" t="s">
        <v>171</v>
      </c>
      <c r="G39" s="175"/>
      <c r="H39" s="175">
        <v>34</v>
      </c>
      <c r="I39" s="175"/>
    </row>
    <row r="40" spans="1:9" ht="12.75" customHeight="1" x14ac:dyDescent="0.2">
      <c r="A40" s="181">
        <v>42109</v>
      </c>
      <c r="B40" s="175">
        <v>673</v>
      </c>
      <c r="C40" s="175"/>
      <c r="D40" s="176" t="s">
        <v>135</v>
      </c>
      <c r="E40" s="175"/>
      <c r="F40" s="175"/>
      <c r="G40" s="175"/>
      <c r="H40" s="175">
        <v>34</v>
      </c>
      <c r="I40" s="175"/>
    </row>
    <row r="41" spans="1:9" ht="12.75" customHeight="1" x14ac:dyDescent="0.2">
      <c r="A41" s="181">
        <v>42109</v>
      </c>
      <c r="B41" s="175">
        <v>694</v>
      </c>
      <c r="C41" s="175"/>
      <c r="D41" s="176" t="s">
        <v>135</v>
      </c>
      <c r="E41" s="175" t="s">
        <v>134</v>
      </c>
      <c r="F41" s="175"/>
      <c r="G41" s="175"/>
      <c r="H41" s="175">
        <v>32</v>
      </c>
      <c r="I41" s="175"/>
    </row>
    <row r="42" spans="1:9" ht="12.75" hidden="1" customHeight="1" x14ac:dyDescent="0.2">
      <c r="A42" s="193">
        <v>41700</v>
      </c>
      <c r="B42" s="175">
        <v>7339</v>
      </c>
      <c r="C42" s="175"/>
      <c r="D42" s="176" t="s">
        <v>145</v>
      </c>
      <c r="E42" s="175" t="s">
        <v>155</v>
      </c>
      <c r="F42" s="175" t="s">
        <v>90</v>
      </c>
      <c r="G42" s="175"/>
      <c r="H42" s="175">
        <v>34</v>
      </c>
      <c r="I42" s="175"/>
    </row>
    <row r="43" spans="1:9" ht="12.75" hidden="1" customHeight="1" x14ac:dyDescent="0.2">
      <c r="A43" s="181">
        <v>41700</v>
      </c>
      <c r="B43" s="175">
        <v>7340</v>
      </c>
      <c r="C43" s="175"/>
      <c r="D43" s="176" t="s">
        <v>142</v>
      </c>
      <c r="E43" s="175" t="s">
        <v>163</v>
      </c>
      <c r="F43" s="175" t="s">
        <v>90</v>
      </c>
      <c r="G43" s="175"/>
      <c r="H43" s="175">
        <v>36</v>
      </c>
      <c r="I43" s="175"/>
    </row>
    <row r="44" spans="1:9" ht="12.75" customHeight="1" x14ac:dyDescent="0.2">
      <c r="A44" s="181">
        <v>42109</v>
      </c>
      <c r="B44" s="175">
        <v>693</v>
      </c>
      <c r="C44" s="175"/>
      <c r="D44" s="176" t="s">
        <v>135</v>
      </c>
      <c r="E44" s="175" t="s">
        <v>170</v>
      </c>
      <c r="F44" s="175"/>
      <c r="G44" s="175"/>
      <c r="H44" s="175">
        <v>34</v>
      </c>
      <c r="I44" s="175"/>
    </row>
    <row r="45" spans="1:9" ht="12.75" hidden="1" customHeight="1" x14ac:dyDescent="0.2">
      <c r="A45" s="193">
        <v>41700</v>
      </c>
      <c r="B45" s="175">
        <v>7342</v>
      </c>
      <c r="C45" s="175"/>
      <c r="D45" s="176" t="s">
        <v>131</v>
      </c>
      <c r="E45" s="175" t="s">
        <v>163</v>
      </c>
      <c r="F45" s="175" t="s">
        <v>91</v>
      </c>
      <c r="G45" s="175"/>
      <c r="H45" s="175">
        <v>34</v>
      </c>
      <c r="I45" s="175"/>
    </row>
    <row r="46" spans="1:9" ht="12.75" customHeight="1" x14ac:dyDescent="0.2">
      <c r="A46" s="181">
        <v>42109</v>
      </c>
      <c r="B46" s="175">
        <v>688</v>
      </c>
      <c r="C46" s="175"/>
      <c r="D46" s="176" t="s">
        <v>130</v>
      </c>
      <c r="E46" s="175" t="s">
        <v>156</v>
      </c>
      <c r="F46" s="175"/>
      <c r="G46" s="175"/>
      <c r="H46" s="175">
        <v>30</v>
      </c>
      <c r="I46" s="175"/>
    </row>
    <row r="47" spans="1:9" ht="12.75" hidden="1" customHeight="1" x14ac:dyDescent="0.2">
      <c r="A47" s="193">
        <v>41700</v>
      </c>
      <c r="B47" s="175">
        <v>7344</v>
      </c>
      <c r="C47" s="175"/>
      <c r="D47" s="176" t="s">
        <v>142</v>
      </c>
      <c r="E47" s="175" t="s">
        <v>156</v>
      </c>
      <c r="F47" s="175" t="s">
        <v>90</v>
      </c>
      <c r="G47" s="175"/>
      <c r="H47" s="175">
        <v>34</v>
      </c>
      <c r="I47" s="175"/>
    </row>
    <row r="48" spans="1:9" ht="12.75" hidden="1" customHeight="1" x14ac:dyDescent="0.2">
      <c r="A48" s="181">
        <v>41694</v>
      </c>
      <c r="B48" s="175">
        <v>7345</v>
      </c>
      <c r="C48" s="175"/>
      <c r="D48" s="182">
        <v>2</v>
      </c>
      <c r="E48" s="175" t="s">
        <v>155</v>
      </c>
      <c r="F48" s="175" t="s">
        <v>125</v>
      </c>
      <c r="G48" s="175"/>
      <c r="H48" s="175">
        <v>32</v>
      </c>
      <c r="I48" s="175" t="s">
        <v>125</v>
      </c>
    </row>
    <row r="49" spans="1:9" ht="12.75" customHeight="1" x14ac:dyDescent="0.2">
      <c r="A49" s="181">
        <v>42109</v>
      </c>
      <c r="B49" s="175">
        <v>699</v>
      </c>
      <c r="C49" s="175"/>
      <c r="D49" s="176" t="s">
        <v>130</v>
      </c>
      <c r="E49" s="175" t="s">
        <v>170</v>
      </c>
      <c r="F49" s="175"/>
      <c r="G49" s="175"/>
      <c r="H49" s="175">
        <v>26</v>
      </c>
      <c r="I49" s="175"/>
    </row>
    <row r="50" spans="1:9" ht="12.75" customHeight="1" x14ac:dyDescent="0.2">
      <c r="A50" s="181">
        <v>42109</v>
      </c>
      <c r="B50" s="175">
        <v>697</v>
      </c>
      <c r="C50" s="175"/>
      <c r="D50" s="176" t="s">
        <v>130</v>
      </c>
      <c r="E50" s="175" t="s">
        <v>175</v>
      </c>
      <c r="F50" s="175"/>
      <c r="G50" s="175"/>
      <c r="H50" s="175">
        <v>28</v>
      </c>
      <c r="I50" s="175"/>
    </row>
    <row r="51" spans="1:9" ht="12.75" hidden="1" customHeight="1" x14ac:dyDescent="0.2">
      <c r="A51" s="193">
        <v>41701</v>
      </c>
      <c r="B51" s="175">
        <v>7348</v>
      </c>
      <c r="C51" s="175"/>
      <c r="D51" s="176" t="s">
        <v>142</v>
      </c>
      <c r="E51" s="175" t="s">
        <v>157</v>
      </c>
      <c r="F51" s="175" t="s">
        <v>90</v>
      </c>
      <c r="G51" s="175"/>
      <c r="H51" s="175">
        <v>40</v>
      </c>
      <c r="I51" s="175"/>
    </row>
    <row r="52" spans="1:9" ht="12.75" customHeight="1" x14ac:dyDescent="0.2">
      <c r="A52" s="181">
        <v>42109</v>
      </c>
      <c r="B52" s="175">
        <v>614</v>
      </c>
      <c r="C52" s="175"/>
      <c r="D52" s="176" t="s">
        <v>130</v>
      </c>
      <c r="E52" s="175" t="s">
        <v>170</v>
      </c>
      <c r="F52" s="175"/>
      <c r="G52" s="175"/>
      <c r="H52" s="175">
        <v>28</v>
      </c>
      <c r="I52" s="175"/>
    </row>
    <row r="53" spans="1:9" ht="12.75" customHeight="1" x14ac:dyDescent="0.2">
      <c r="A53" s="181">
        <v>42109</v>
      </c>
      <c r="B53" s="175">
        <v>695</v>
      </c>
      <c r="C53" s="175"/>
      <c r="D53" s="176" t="s">
        <v>130</v>
      </c>
      <c r="E53" s="175"/>
      <c r="F53" s="175"/>
      <c r="G53" s="175"/>
      <c r="H53" s="175">
        <v>28</v>
      </c>
      <c r="I53" s="175"/>
    </row>
    <row r="54" spans="1:9" ht="12.75" customHeight="1" x14ac:dyDescent="0.2">
      <c r="A54" s="181">
        <v>42109</v>
      </c>
      <c r="B54" s="175">
        <v>700</v>
      </c>
      <c r="C54" s="175"/>
      <c r="D54" s="176" t="s">
        <v>130</v>
      </c>
      <c r="E54" s="175" t="s">
        <v>170</v>
      </c>
      <c r="F54" s="175"/>
      <c r="G54" s="175"/>
      <c r="H54" s="175">
        <v>34</v>
      </c>
      <c r="I54" s="175"/>
    </row>
    <row r="55" spans="1:9" ht="12.75" hidden="1" customHeight="1" x14ac:dyDescent="0.2">
      <c r="A55" s="193">
        <v>41701</v>
      </c>
      <c r="B55" s="175">
        <v>7352</v>
      </c>
      <c r="C55" s="175"/>
      <c r="D55" s="176" t="s">
        <v>142</v>
      </c>
      <c r="E55" s="175" t="s">
        <v>156</v>
      </c>
      <c r="F55" s="175" t="s">
        <v>90</v>
      </c>
      <c r="G55" s="175"/>
      <c r="H55" s="175">
        <v>34</v>
      </c>
      <c r="I55" s="175"/>
    </row>
    <row r="56" spans="1:9" ht="12.75" hidden="1" customHeight="1" x14ac:dyDescent="0.2">
      <c r="A56" s="181">
        <v>41694</v>
      </c>
      <c r="B56" s="175">
        <v>7353</v>
      </c>
      <c r="C56" s="175"/>
      <c r="D56" s="176">
        <v>13</v>
      </c>
      <c r="E56" s="175" t="s">
        <v>154</v>
      </c>
      <c r="F56" s="175" t="s">
        <v>90</v>
      </c>
      <c r="G56" s="175"/>
      <c r="H56" s="175">
        <v>32</v>
      </c>
      <c r="I56" s="175">
        <v>60</v>
      </c>
    </row>
    <row r="57" spans="1:9" ht="12.75" hidden="1" customHeight="1" x14ac:dyDescent="0.2">
      <c r="A57" s="181">
        <v>41701</v>
      </c>
      <c r="B57" s="175">
        <v>7354</v>
      </c>
      <c r="C57" s="175"/>
      <c r="D57" s="176" t="s">
        <v>142</v>
      </c>
      <c r="E57" s="175" t="s">
        <v>157</v>
      </c>
      <c r="F57" s="175" t="s">
        <v>90</v>
      </c>
      <c r="G57" s="175"/>
      <c r="H57" s="175">
        <v>40</v>
      </c>
      <c r="I57" s="175"/>
    </row>
    <row r="58" spans="1:9" ht="12.75" hidden="1" customHeight="1" x14ac:dyDescent="0.2">
      <c r="A58" s="181">
        <v>41700</v>
      </c>
      <c r="B58" s="175">
        <v>7355</v>
      </c>
      <c r="C58" s="175"/>
      <c r="D58" s="176" t="s">
        <v>139</v>
      </c>
      <c r="E58" s="175"/>
      <c r="F58" s="175"/>
      <c r="G58" s="175"/>
      <c r="H58" s="175">
        <v>34</v>
      </c>
      <c r="I58" s="175"/>
    </row>
    <row r="59" spans="1:9" ht="12.75" customHeight="1" x14ac:dyDescent="0.2">
      <c r="A59" s="181">
        <v>42109</v>
      </c>
      <c r="B59" s="175">
        <v>622</v>
      </c>
      <c r="C59" s="175"/>
      <c r="D59" s="176" t="s">
        <v>130</v>
      </c>
      <c r="E59" s="175" t="s">
        <v>170</v>
      </c>
      <c r="F59" s="175"/>
      <c r="G59" s="175"/>
      <c r="H59" s="175">
        <v>30</v>
      </c>
      <c r="I59" s="175"/>
    </row>
    <row r="60" spans="1:9" ht="12.75" hidden="1" customHeight="1" x14ac:dyDescent="0.2">
      <c r="A60" s="193">
        <v>41700</v>
      </c>
      <c r="B60" s="175">
        <v>7357</v>
      </c>
      <c r="C60" s="175"/>
      <c r="D60" s="176" t="s">
        <v>130</v>
      </c>
      <c r="E60" s="175" t="s">
        <v>154</v>
      </c>
      <c r="F60" s="175" t="s">
        <v>90</v>
      </c>
      <c r="G60" s="175"/>
      <c r="H60" s="175">
        <v>30</v>
      </c>
      <c r="I60" s="175"/>
    </row>
    <row r="61" spans="1:9" ht="12.75" hidden="1" customHeight="1" x14ac:dyDescent="0.2">
      <c r="A61" s="181">
        <v>41701</v>
      </c>
      <c r="B61" s="175">
        <v>7358</v>
      </c>
      <c r="C61" s="175"/>
      <c r="D61" s="176" t="s">
        <v>142</v>
      </c>
      <c r="E61" s="175" t="s">
        <v>156</v>
      </c>
      <c r="F61" s="175" t="s">
        <v>90</v>
      </c>
      <c r="G61" s="175"/>
      <c r="H61" s="175">
        <v>36</v>
      </c>
      <c r="I61" s="175"/>
    </row>
    <row r="62" spans="1:9" ht="12.75" customHeight="1" x14ac:dyDescent="0.2">
      <c r="A62" s="181">
        <v>42109</v>
      </c>
      <c r="B62" s="175">
        <v>691</v>
      </c>
      <c r="C62" s="175"/>
      <c r="D62" s="176" t="s">
        <v>152</v>
      </c>
      <c r="E62" s="175" t="s">
        <v>170</v>
      </c>
      <c r="F62" s="175"/>
      <c r="G62" s="175"/>
      <c r="H62" s="175">
        <v>34</v>
      </c>
      <c r="I62" s="175"/>
    </row>
    <row r="63" spans="1:9" ht="12.75" customHeight="1" x14ac:dyDescent="0.2">
      <c r="A63" s="181">
        <v>42109</v>
      </c>
      <c r="B63" s="175">
        <v>635</v>
      </c>
      <c r="C63" s="175"/>
      <c r="D63" s="176" t="s">
        <v>152</v>
      </c>
      <c r="E63" s="175" t="s">
        <v>170</v>
      </c>
      <c r="F63" s="175"/>
      <c r="G63" s="175"/>
      <c r="H63" s="175">
        <v>34</v>
      </c>
      <c r="I63" s="175"/>
    </row>
    <row r="64" spans="1:9" ht="12.75" hidden="1" customHeight="1" x14ac:dyDescent="0.2">
      <c r="A64" s="193">
        <v>41700</v>
      </c>
      <c r="B64" s="175">
        <v>7361</v>
      </c>
      <c r="C64" s="175"/>
      <c r="D64" s="176" t="s">
        <v>140</v>
      </c>
      <c r="E64" s="175" t="s">
        <v>157</v>
      </c>
      <c r="F64" s="175" t="s">
        <v>90</v>
      </c>
      <c r="G64" s="175"/>
      <c r="H64" s="175">
        <v>36</v>
      </c>
      <c r="I64" s="175"/>
    </row>
    <row r="65" spans="1:9" ht="12.75" hidden="1" customHeight="1" x14ac:dyDescent="0.2">
      <c r="A65" s="181">
        <v>41700</v>
      </c>
      <c r="B65" s="175">
        <v>7362</v>
      </c>
      <c r="C65" s="175"/>
      <c r="D65" s="176" t="s">
        <v>131</v>
      </c>
      <c r="E65" s="175" t="s">
        <v>163</v>
      </c>
      <c r="F65" s="175" t="s">
        <v>91</v>
      </c>
      <c r="G65" s="175"/>
      <c r="H65" s="175">
        <v>32</v>
      </c>
      <c r="I65" s="175"/>
    </row>
    <row r="66" spans="1:9" ht="12.75" hidden="1" customHeight="1" x14ac:dyDescent="0.2">
      <c r="A66" s="181">
        <v>41700</v>
      </c>
      <c r="B66" s="175">
        <v>7363</v>
      </c>
      <c r="C66" s="175"/>
      <c r="D66" s="176" t="s">
        <v>130</v>
      </c>
      <c r="E66" s="175" t="s">
        <v>156</v>
      </c>
      <c r="F66" s="175" t="s">
        <v>90</v>
      </c>
      <c r="G66" s="175"/>
      <c r="H66" s="175">
        <v>30</v>
      </c>
      <c r="I66" s="175"/>
    </row>
    <row r="67" spans="1:9" ht="12.75" hidden="1" customHeight="1" x14ac:dyDescent="0.2">
      <c r="A67" s="181">
        <v>41700</v>
      </c>
      <c r="B67" s="175">
        <v>7364</v>
      </c>
      <c r="C67" s="175"/>
      <c r="D67" s="176" t="s">
        <v>140</v>
      </c>
      <c r="E67" s="175" t="s">
        <v>154</v>
      </c>
      <c r="F67" s="175" t="s">
        <v>90</v>
      </c>
      <c r="G67" s="175" t="s">
        <v>59</v>
      </c>
      <c r="H67" s="175">
        <v>36</v>
      </c>
      <c r="I67" s="175"/>
    </row>
    <row r="68" spans="1:9" ht="12.75" customHeight="1" x14ac:dyDescent="0.2">
      <c r="A68" s="181">
        <v>42109</v>
      </c>
      <c r="B68" s="175">
        <v>646</v>
      </c>
      <c r="C68" s="175"/>
      <c r="D68" s="176" t="s">
        <v>152</v>
      </c>
      <c r="E68" s="175" t="s">
        <v>134</v>
      </c>
      <c r="F68" s="175" t="s">
        <v>171</v>
      </c>
      <c r="G68" s="175"/>
      <c r="H68" s="175">
        <v>26</v>
      </c>
      <c r="I68" s="175"/>
    </row>
    <row r="69" spans="1:9" ht="12.75" customHeight="1" x14ac:dyDescent="0.2">
      <c r="A69" s="181">
        <v>42109</v>
      </c>
      <c r="B69" s="175">
        <v>609</v>
      </c>
      <c r="C69" s="175"/>
      <c r="D69" s="176" t="s">
        <v>265</v>
      </c>
      <c r="E69" s="175" t="s">
        <v>156</v>
      </c>
      <c r="F69" s="175"/>
      <c r="G69" s="175"/>
      <c r="H69" s="175">
        <v>36</v>
      </c>
      <c r="I69" s="175"/>
    </row>
    <row r="70" spans="1:9" ht="12.75" customHeight="1" x14ac:dyDescent="0.2">
      <c r="A70" s="181">
        <v>42109</v>
      </c>
      <c r="B70" s="175">
        <v>658</v>
      </c>
      <c r="C70" s="175"/>
      <c r="D70" s="176" t="s">
        <v>265</v>
      </c>
      <c r="E70" s="175" t="s">
        <v>156</v>
      </c>
      <c r="F70" s="175"/>
      <c r="G70" s="175"/>
      <c r="H70" s="175">
        <v>32</v>
      </c>
      <c r="I70" s="175"/>
    </row>
    <row r="71" spans="1:9" ht="12.75" hidden="1" customHeight="1" x14ac:dyDescent="0.2">
      <c r="A71" s="193">
        <v>41700</v>
      </c>
      <c r="B71" s="175">
        <v>7368</v>
      </c>
      <c r="C71" s="175"/>
      <c r="D71" s="176" t="s">
        <v>130</v>
      </c>
      <c r="E71" s="175" t="s">
        <v>154</v>
      </c>
      <c r="F71" s="175" t="s">
        <v>90</v>
      </c>
      <c r="G71" s="175"/>
      <c r="H71" s="175">
        <v>26</v>
      </c>
      <c r="I71" s="175"/>
    </row>
    <row r="72" spans="1:9" ht="12.75" hidden="1" customHeight="1" x14ac:dyDescent="0.2">
      <c r="A72" s="181">
        <v>41700</v>
      </c>
      <c r="B72" s="175">
        <v>7369</v>
      </c>
      <c r="C72" s="175"/>
      <c r="D72" s="176" t="s">
        <v>144</v>
      </c>
      <c r="E72" s="175" t="s">
        <v>161</v>
      </c>
      <c r="F72" s="175" t="s">
        <v>153</v>
      </c>
      <c r="G72" s="175"/>
      <c r="H72" s="175">
        <v>32</v>
      </c>
      <c r="I72" s="175"/>
    </row>
    <row r="73" spans="1:9" ht="12.75" hidden="1" customHeight="1" x14ac:dyDescent="0.2">
      <c r="A73" s="181">
        <v>41700</v>
      </c>
      <c r="B73" s="175">
        <v>7370</v>
      </c>
      <c r="C73" s="175"/>
      <c r="D73" s="176" t="s">
        <v>138</v>
      </c>
      <c r="E73" s="175" t="s">
        <v>156</v>
      </c>
      <c r="F73" s="175" t="s">
        <v>90</v>
      </c>
      <c r="G73" s="175"/>
      <c r="H73" s="175">
        <v>40</v>
      </c>
      <c r="I73" s="175"/>
    </row>
    <row r="74" spans="1:9" ht="12.75" customHeight="1" x14ac:dyDescent="0.2">
      <c r="A74" s="181">
        <v>42109</v>
      </c>
      <c r="B74" s="175">
        <v>698</v>
      </c>
      <c r="C74" s="175"/>
      <c r="D74" s="176" t="s">
        <v>265</v>
      </c>
      <c r="E74" s="175" t="s">
        <v>168</v>
      </c>
      <c r="F74" s="175"/>
      <c r="G74" s="175"/>
      <c r="H74" s="175">
        <v>34</v>
      </c>
      <c r="I74" s="175"/>
    </row>
    <row r="75" spans="1:9" ht="12.75" hidden="1" customHeight="1" x14ac:dyDescent="0.2">
      <c r="A75" s="193">
        <v>41700</v>
      </c>
      <c r="B75" s="175">
        <v>7372</v>
      </c>
      <c r="C75" s="175"/>
      <c r="D75" s="176" t="s">
        <v>131</v>
      </c>
      <c r="E75" s="175" t="s">
        <v>163</v>
      </c>
      <c r="F75" s="175" t="s">
        <v>91</v>
      </c>
      <c r="G75" s="175"/>
      <c r="H75" s="175">
        <v>34</v>
      </c>
      <c r="I75" s="175"/>
    </row>
    <row r="76" spans="1:9" ht="12.75" customHeight="1" x14ac:dyDescent="0.2">
      <c r="A76" s="181">
        <v>42109</v>
      </c>
      <c r="B76" s="175">
        <v>650</v>
      </c>
      <c r="C76" s="175"/>
      <c r="D76" s="176" t="s">
        <v>131</v>
      </c>
      <c r="E76" s="175" t="s">
        <v>170</v>
      </c>
      <c r="F76" s="175"/>
      <c r="G76" s="175"/>
      <c r="H76" s="175">
        <v>34</v>
      </c>
      <c r="I76" s="175"/>
    </row>
    <row r="77" spans="1:9" ht="12.75" hidden="1" customHeight="1" x14ac:dyDescent="0.2">
      <c r="A77" s="193">
        <v>41701</v>
      </c>
      <c r="B77" s="175">
        <v>7374</v>
      </c>
      <c r="C77" s="175"/>
      <c r="D77" s="176" t="s">
        <v>142</v>
      </c>
      <c r="E77" s="175" t="s">
        <v>157</v>
      </c>
      <c r="F77" s="175" t="s">
        <v>90</v>
      </c>
      <c r="G77" s="175"/>
      <c r="H77" s="175">
        <v>38</v>
      </c>
      <c r="I77" s="175"/>
    </row>
    <row r="78" spans="1:9" ht="12.75" customHeight="1" x14ac:dyDescent="0.2">
      <c r="A78" s="181">
        <v>42109</v>
      </c>
      <c r="B78" s="175">
        <v>661</v>
      </c>
      <c r="C78" s="175"/>
      <c r="D78" s="176" t="s">
        <v>131</v>
      </c>
      <c r="E78" s="175" t="s">
        <v>155</v>
      </c>
      <c r="F78" s="175"/>
      <c r="G78" s="175"/>
      <c r="H78" s="175">
        <v>36</v>
      </c>
      <c r="I78" s="175"/>
    </row>
    <row r="79" spans="1:9" ht="12.75" customHeight="1" x14ac:dyDescent="0.2">
      <c r="A79" s="181">
        <v>42109</v>
      </c>
      <c r="B79" s="175">
        <v>655</v>
      </c>
      <c r="C79" s="175"/>
      <c r="D79" s="176" t="s">
        <v>131</v>
      </c>
      <c r="E79" s="175" t="s">
        <v>183</v>
      </c>
      <c r="F79" s="175"/>
      <c r="G79" s="175"/>
      <c r="H79" s="175">
        <v>28</v>
      </c>
      <c r="I79" s="175"/>
    </row>
    <row r="80" spans="1:9" ht="12.75" customHeight="1" x14ac:dyDescent="0.2">
      <c r="A80" s="181">
        <v>42109</v>
      </c>
      <c r="B80" s="175">
        <v>651</v>
      </c>
      <c r="C80" s="175"/>
      <c r="D80" s="176" t="s">
        <v>131</v>
      </c>
      <c r="E80" s="175" t="s">
        <v>154</v>
      </c>
      <c r="F80" s="175" t="s">
        <v>89</v>
      </c>
      <c r="G80" s="175"/>
      <c r="H80" s="175">
        <v>26</v>
      </c>
      <c r="I80" s="175"/>
    </row>
    <row r="81" spans="1:9" ht="12.75" customHeight="1" x14ac:dyDescent="0.2">
      <c r="A81" s="181">
        <v>42109</v>
      </c>
      <c r="B81" s="175">
        <v>654</v>
      </c>
      <c r="C81" s="175"/>
      <c r="D81" s="176" t="s">
        <v>150</v>
      </c>
      <c r="E81" s="175"/>
      <c r="F81" s="175"/>
      <c r="G81" s="175"/>
      <c r="H81" s="175">
        <v>36</v>
      </c>
      <c r="I81" s="175"/>
    </row>
    <row r="82" spans="1:9" ht="12.75" hidden="1" customHeight="1" x14ac:dyDescent="0.2">
      <c r="A82" s="193">
        <v>41700</v>
      </c>
      <c r="B82" s="175">
        <v>7379</v>
      </c>
      <c r="C82" s="175"/>
      <c r="D82" s="176" t="s">
        <v>130</v>
      </c>
      <c r="E82" s="175" t="s">
        <v>154</v>
      </c>
      <c r="F82" s="175" t="s">
        <v>90</v>
      </c>
      <c r="G82" s="175"/>
      <c r="H82" s="175">
        <v>30</v>
      </c>
      <c r="I82" s="175"/>
    </row>
    <row r="83" spans="1:9" ht="12.75" customHeight="1" x14ac:dyDescent="0.2">
      <c r="A83" s="181">
        <v>42109</v>
      </c>
      <c r="B83" s="175">
        <v>621</v>
      </c>
      <c r="C83" s="175"/>
      <c r="D83" s="176" t="s">
        <v>150</v>
      </c>
      <c r="E83" s="175"/>
      <c r="F83" s="175"/>
      <c r="G83" s="175"/>
      <c r="H83" s="175">
        <v>34</v>
      </c>
      <c r="I83" s="175"/>
    </row>
    <row r="84" spans="1:9" ht="12.75" customHeight="1" x14ac:dyDescent="0.2">
      <c r="A84" s="181">
        <v>42109</v>
      </c>
      <c r="B84" s="175">
        <v>653</v>
      </c>
      <c r="C84" s="175"/>
      <c r="D84" s="176" t="s">
        <v>150</v>
      </c>
      <c r="E84" s="175"/>
      <c r="F84" s="175"/>
      <c r="G84" s="175"/>
      <c r="H84" s="175">
        <v>32</v>
      </c>
      <c r="I84" s="175"/>
    </row>
    <row r="85" spans="1:9" ht="12.75" customHeight="1" x14ac:dyDescent="0.2">
      <c r="A85" s="181">
        <v>42109</v>
      </c>
      <c r="B85" s="175">
        <v>659</v>
      </c>
      <c r="C85" s="175"/>
      <c r="D85" s="176" t="s">
        <v>268</v>
      </c>
      <c r="E85" s="175" t="s">
        <v>155</v>
      </c>
      <c r="F85" s="175"/>
      <c r="G85" s="175"/>
      <c r="H85" s="175">
        <v>36</v>
      </c>
      <c r="I85" s="175"/>
    </row>
    <row r="86" spans="1:9" ht="12.75" hidden="1" customHeight="1" x14ac:dyDescent="0.2">
      <c r="A86" s="193">
        <v>41700</v>
      </c>
      <c r="B86" s="175">
        <v>7383</v>
      </c>
      <c r="C86" s="175"/>
      <c r="D86" s="176" t="s">
        <v>137</v>
      </c>
      <c r="E86" s="175" t="s">
        <v>163</v>
      </c>
      <c r="F86" s="175" t="s">
        <v>90</v>
      </c>
      <c r="G86" s="175"/>
      <c r="H86" s="175">
        <v>36</v>
      </c>
      <c r="I86" s="175"/>
    </row>
    <row r="87" spans="1:9" ht="12.75" hidden="1" customHeight="1" x14ac:dyDescent="0.2">
      <c r="A87" s="181">
        <v>41694</v>
      </c>
      <c r="B87" s="175">
        <v>7384</v>
      </c>
      <c r="C87" s="175"/>
      <c r="D87" s="176">
        <v>13</v>
      </c>
      <c r="E87" s="175" t="s">
        <v>123</v>
      </c>
      <c r="F87" s="175" t="s">
        <v>90</v>
      </c>
      <c r="G87" s="175"/>
      <c r="H87" s="175">
        <v>24</v>
      </c>
      <c r="I87" s="175">
        <v>54</v>
      </c>
    </row>
    <row r="88" spans="1:9" ht="12.75" hidden="1" customHeight="1" x14ac:dyDescent="0.2">
      <c r="A88" s="181">
        <v>41701</v>
      </c>
      <c r="B88" s="175">
        <v>7385</v>
      </c>
      <c r="C88" s="175"/>
      <c r="D88" s="176" t="s">
        <v>142</v>
      </c>
      <c r="E88" s="175" t="s">
        <v>157</v>
      </c>
      <c r="F88" s="175" t="s">
        <v>90</v>
      </c>
      <c r="G88" s="175"/>
      <c r="H88" s="175">
        <v>34</v>
      </c>
      <c r="I88" s="175"/>
    </row>
    <row r="89" spans="1:9" ht="12.75" hidden="1" customHeight="1" x14ac:dyDescent="0.2">
      <c r="A89" s="181">
        <v>41700</v>
      </c>
      <c r="B89" s="175">
        <v>7386</v>
      </c>
      <c r="C89" s="175"/>
      <c r="D89" s="176" t="s">
        <v>140</v>
      </c>
      <c r="E89" s="175" t="s">
        <v>156</v>
      </c>
      <c r="F89" s="175" t="s">
        <v>90</v>
      </c>
      <c r="G89" s="175"/>
      <c r="H89" s="175">
        <v>36</v>
      </c>
      <c r="I89" s="175"/>
    </row>
    <row r="90" spans="1:9" ht="12.75" customHeight="1" x14ac:dyDescent="0.2">
      <c r="A90" s="181">
        <v>42109</v>
      </c>
      <c r="B90" s="175">
        <v>610</v>
      </c>
      <c r="C90" s="175"/>
      <c r="D90" s="176" t="s">
        <v>268</v>
      </c>
      <c r="E90" s="175" t="s">
        <v>170</v>
      </c>
      <c r="F90" s="175"/>
      <c r="G90" s="175"/>
      <c r="H90" s="175">
        <v>32</v>
      </c>
      <c r="I90" s="175"/>
    </row>
    <row r="91" spans="1:9" ht="12.75" hidden="1" customHeight="1" x14ac:dyDescent="0.2">
      <c r="A91" s="193">
        <v>41701</v>
      </c>
      <c r="B91" s="175">
        <v>7388</v>
      </c>
      <c r="C91" s="175"/>
      <c r="D91" s="176" t="s">
        <v>143</v>
      </c>
      <c r="E91" s="175" t="s">
        <v>162</v>
      </c>
      <c r="F91" s="175" t="s">
        <v>90</v>
      </c>
      <c r="G91" s="175"/>
      <c r="H91" s="175">
        <v>36</v>
      </c>
      <c r="I91" s="175"/>
    </row>
    <row r="92" spans="1:9" ht="12.75" customHeight="1" x14ac:dyDescent="0.2">
      <c r="A92" s="181">
        <v>42109</v>
      </c>
      <c r="B92" s="175">
        <v>620</v>
      </c>
      <c r="C92" s="175"/>
      <c r="D92" s="176" t="s">
        <v>269</v>
      </c>
      <c r="E92" s="175" t="s">
        <v>170</v>
      </c>
      <c r="F92" s="175"/>
      <c r="G92" s="175"/>
      <c r="H92" s="175">
        <v>36</v>
      </c>
      <c r="I92" s="175"/>
    </row>
    <row r="93" spans="1:9" ht="12.75" hidden="1" customHeight="1" x14ac:dyDescent="0.2">
      <c r="A93" s="193">
        <v>41700</v>
      </c>
      <c r="B93" s="175">
        <v>7390</v>
      </c>
      <c r="C93" s="175"/>
      <c r="D93" s="176" t="s">
        <v>135</v>
      </c>
      <c r="E93" s="175"/>
      <c r="F93" s="175"/>
      <c r="G93" s="175"/>
      <c r="H93" s="175">
        <v>36</v>
      </c>
      <c r="I93" s="175"/>
    </row>
    <row r="94" spans="1:9" ht="12.75" hidden="1" customHeight="1" x14ac:dyDescent="0.2">
      <c r="A94" s="181">
        <v>41700</v>
      </c>
      <c r="B94" s="175">
        <v>7391</v>
      </c>
      <c r="C94" s="175"/>
      <c r="D94" s="176" t="s">
        <v>137</v>
      </c>
      <c r="E94" s="175" t="s">
        <v>163</v>
      </c>
      <c r="F94" s="175" t="s">
        <v>90</v>
      </c>
      <c r="G94" s="175"/>
      <c r="H94" s="175">
        <v>34</v>
      </c>
      <c r="I94" s="175"/>
    </row>
    <row r="95" spans="1:9" ht="12.75" hidden="1" customHeight="1" x14ac:dyDescent="0.2">
      <c r="A95" s="181">
        <v>41700</v>
      </c>
      <c r="B95" s="175">
        <v>7392</v>
      </c>
      <c r="C95" s="175"/>
      <c r="D95" s="176" t="s">
        <v>142</v>
      </c>
      <c r="E95" s="175" t="s">
        <v>156</v>
      </c>
      <c r="F95" s="175" t="s">
        <v>90</v>
      </c>
      <c r="G95" s="175"/>
      <c r="H95" s="175">
        <v>32</v>
      </c>
      <c r="I95" s="175"/>
    </row>
    <row r="96" spans="1:9" ht="12.75" customHeight="1" x14ac:dyDescent="0.2">
      <c r="A96" s="181">
        <v>42109</v>
      </c>
      <c r="B96" s="175">
        <v>679</v>
      </c>
      <c r="C96" s="175"/>
      <c r="D96" s="176" t="s">
        <v>269</v>
      </c>
      <c r="E96" s="175" t="s">
        <v>156</v>
      </c>
      <c r="F96" s="175"/>
      <c r="G96" s="175"/>
      <c r="H96" s="175">
        <v>30</v>
      </c>
      <c r="I96" s="175"/>
    </row>
    <row r="97" spans="1:9" ht="12.75" hidden="1" customHeight="1" x14ac:dyDescent="0.2">
      <c r="A97" s="193">
        <v>41700</v>
      </c>
      <c r="B97" s="175">
        <v>7394</v>
      </c>
      <c r="C97" s="175"/>
      <c r="D97" s="176" t="s">
        <v>138</v>
      </c>
      <c r="E97" s="175" t="s">
        <v>163</v>
      </c>
      <c r="F97" s="175" t="s">
        <v>90</v>
      </c>
      <c r="G97" s="175"/>
      <c r="H97" s="175">
        <v>40</v>
      </c>
      <c r="I97" s="175"/>
    </row>
    <row r="98" spans="1:9" ht="12.75" hidden="1" customHeight="1" x14ac:dyDescent="0.2">
      <c r="A98" s="181">
        <v>41700</v>
      </c>
      <c r="B98" s="175">
        <v>7395</v>
      </c>
      <c r="C98" s="175"/>
      <c r="D98" s="176" t="s">
        <v>142</v>
      </c>
      <c r="E98" s="175" t="s">
        <v>157</v>
      </c>
      <c r="F98" s="175" t="s">
        <v>90</v>
      </c>
      <c r="G98" s="175"/>
      <c r="H98" s="175">
        <v>36</v>
      </c>
      <c r="I98" s="175"/>
    </row>
    <row r="99" spans="1:9" ht="12.75" hidden="1" customHeight="1" x14ac:dyDescent="0.2">
      <c r="A99" s="181">
        <v>41700</v>
      </c>
      <c r="B99" s="175">
        <v>7396</v>
      </c>
      <c r="C99" s="175"/>
      <c r="D99" s="176" t="s">
        <v>140</v>
      </c>
      <c r="E99" s="175" t="s">
        <v>163</v>
      </c>
      <c r="F99" s="175" t="s">
        <v>90</v>
      </c>
      <c r="G99" s="175"/>
      <c r="H99" s="175">
        <v>32</v>
      </c>
      <c r="I99" s="175"/>
    </row>
    <row r="100" spans="1:9" ht="12.75" customHeight="1" x14ac:dyDescent="0.2">
      <c r="A100" s="181">
        <v>42109</v>
      </c>
      <c r="B100" s="175">
        <v>644</v>
      </c>
      <c r="C100" s="175"/>
      <c r="D100" s="176" t="s">
        <v>270</v>
      </c>
      <c r="E100" s="175" t="s">
        <v>156</v>
      </c>
      <c r="F100" s="175"/>
      <c r="G100" s="175"/>
      <c r="H100" s="175">
        <v>34</v>
      </c>
      <c r="I100" s="175"/>
    </row>
    <row r="101" spans="1:9" ht="12.75" customHeight="1" x14ac:dyDescent="0.2">
      <c r="A101" s="181">
        <v>42109</v>
      </c>
      <c r="B101" s="175">
        <v>836</v>
      </c>
      <c r="C101" s="175"/>
      <c r="D101" s="176" t="s">
        <v>145</v>
      </c>
      <c r="E101" s="175" t="s">
        <v>170</v>
      </c>
      <c r="F101" s="175"/>
      <c r="G101" s="175"/>
      <c r="H101" s="175">
        <v>28</v>
      </c>
      <c r="I101" s="175"/>
    </row>
    <row r="102" spans="1:9" ht="12.75" hidden="1" customHeight="1" x14ac:dyDescent="0.2">
      <c r="A102" s="193">
        <v>41700</v>
      </c>
      <c r="B102" s="175">
        <v>7399</v>
      </c>
      <c r="C102" s="175"/>
      <c r="D102" s="176" t="s">
        <v>145</v>
      </c>
      <c r="E102" s="175" t="s">
        <v>159</v>
      </c>
      <c r="F102" s="175" t="s">
        <v>90</v>
      </c>
      <c r="G102" s="175"/>
      <c r="H102" s="175">
        <v>34</v>
      </c>
      <c r="I102" s="175"/>
    </row>
    <row r="103" spans="1:9" ht="12.75" customHeight="1" x14ac:dyDescent="0.2">
      <c r="A103" s="181">
        <v>42109</v>
      </c>
      <c r="B103" s="175">
        <v>828</v>
      </c>
      <c r="C103" s="175"/>
      <c r="D103" s="176" t="s">
        <v>145</v>
      </c>
      <c r="E103" s="175" t="s">
        <v>170</v>
      </c>
      <c r="F103" s="175"/>
      <c r="G103" s="175"/>
      <c r="H103" s="175">
        <v>30</v>
      </c>
      <c r="I103" s="175"/>
    </row>
    <row r="104" spans="1:9" ht="12.75" hidden="1" customHeight="1" x14ac:dyDescent="0.2">
      <c r="A104" s="193">
        <v>41707</v>
      </c>
      <c r="B104" s="175">
        <v>7801</v>
      </c>
      <c r="C104" s="175"/>
      <c r="D104" s="176" t="s">
        <v>130</v>
      </c>
      <c r="E104" s="175"/>
      <c r="F104" s="175"/>
      <c r="G104" s="175"/>
      <c r="H104" s="175">
        <v>26</v>
      </c>
      <c r="I104" s="175"/>
    </row>
    <row r="105" spans="1:9" ht="12.75" hidden="1" customHeight="1" x14ac:dyDescent="0.2">
      <c r="A105" s="181">
        <v>41707</v>
      </c>
      <c r="B105" s="175">
        <v>7803</v>
      </c>
      <c r="C105" s="175"/>
      <c r="D105" s="176" t="s">
        <v>130</v>
      </c>
      <c r="E105" s="175"/>
      <c r="F105" s="175"/>
      <c r="G105" s="175"/>
      <c r="H105" s="175">
        <v>32</v>
      </c>
      <c r="I105" s="175"/>
    </row>
    <row r="106" spans="1:9" ht="12.75" hidden="1" customHeight="1" x14ac:dyDescent="0.2">
      <c r="A106" s="181">
        <v>41707</v>
      </c>
      <c r="B106" s="175">
        <v>7804</v>
      </c>
      <c r="C106" s="175"/>
      <c r="D106" s="176" t="s">
        <v>135</v>
      </c>
      <c r="E106" s="175"/>
      <c r="F106" s="175"/>
      <c r="G106" s="175"/>
      <c r="H106" s="175">
        <v>38</v>
      </c>
      <c r="I106" s="175"/>
    </row>
    <row r="107" spans="1:9" ht="12.75" hidden="1" customHeight="1" x14ac:dyDescent="0.2">
      <c r="A107" s="181">
        <v>41707</v>
      </c>
      <c r="B107" s="175">
        <v>7808</v>
      </c>
      <c r="C107" s="175"/>
      <c r="D107" s="176" t="s">
        <v>130</v>
      </c>
      <c r="E107" s="175"/>
      <c r="F107" s="175"/>
      <c r="G107" s="175"/>
      <c r="H107" s="175">
        <v>34</v>
      </c>
      <c r="I107" s="175"/>
    </row>
    <row r="108" spans="1:9" ht="12.75" hidden="1" customHeight="1" x14ac:dyDescent="0.2">
      <c r="A108" s="181">
        <v>41708</v>
      </c>
      <c r="B108" s="175">
        <v>7810</v>
      </c>
      <c r="C108" s="175"/>
      <c r="D108" s="176" t="s">
        <v>142</v>
      </c>
      <c r="E108" s="175"/>
      <c r="F108" s="175"/>
      <c r="G108" s="175"/>
      <c r="H108" s="175">
        <v>36</v>
      </c>
      <c r="I108" s="175"/>
    </row>
    <row r="109" spans="1:9" ht="12.75" hidden="1" customHeight="1" x14ac:dyDescent="0.2">
      <c r="A109" s="181">
        <v>41707</v>
      </c>
      <c r="B109" s="175">
        <v>7813</v>
      </c>
      <c r="C109" s="175"/>
      <c r="D109" s="176" t="s">
        <v>130</v>
      </c>
      <c r="E109" s="175"/>
      <c r="F109" s="175"/>
      <c r="G109" s="175"/>
      <c r="H109" s="175">
        <v>32</v>
      </c>
      <c r="I109" s="175"/>
    </row>
    <row r="110" spans="1:9" ht="12.75" hidden="1" customHeight="1" x14ac:dyDescent="0.2">
      <c r="A110" s="181">
        <v>41708</v>
      </c>
      <c r="B110" s="175">
        <v>7814</v>
      </c>
      <c r="C110" s="175"/>
      <c r="D110" s="176" t="s">
        <v>135</v>
      </c>
      <c r="E110" s="175"/>
      <c r="F110" s="175"/>
      <c r="G110" s="175"/>
      <c r="H110" s="175">
        <v>38</v>
      </c>
      <c r="I110" s="175"/>
    </row>
    <row r="111" spans="1:9" ht="12.75" hidden="1" customHeight="1" x14ac:dyDescent="0.2">
      <c r="A111" s="181">
        <v>41707</v>
      </c>
      <c r="B111" s="175">
        <v>7815</v>
      </c>
      <c r="C111" s="175"/>
      <c r="D111" s="176" t="s">
        <v>130</v>
      </c>
      <c r="E111" s="175"/>
      <c r="F111" s="175"/>
      <c r="G111" s="175"/>
      <c r="H111" s="175">
        <v>34</v>
      </c>
      <c r="I111" s="175"/>
    </row>
    <row r="112" spans="1:9" ht="12.75" hidden="1" customHeight="1" x14ac:dyDescent="0.2">
      <c r="A112" s="181">
        <v>41707</v>
      </c>
      <c r="B112" s="175">
        <v>7816</v>
      </c>
      <c r="C112" s="175"/>
      <c r="D112" s="176" t="s">
        <v>130</v>
      </c>
      <c r="E112" s="175"/>
      <c r="F112" s="175"/>
      <c r="G112" s="175"/>
      <c r="H112" s="175">
        <v>30</v>
      </c>
      <c r="I112" s="175"/>
    </row>
    <row r="113" spans="1:9" ht="12.75" hidden="1" customHeight="1" x14ac:dyDescent="0.2">
      <c r="A113" s="181">
        <v>41707</v>
      </c>
      <c r="B113" s="175">
        <v>7818</v>
      </c>
      <c r="C113" s="175"/>
      <c r="D113" s="176" t="s">
        <v>130</v>
      </c>
      <c r="E113" s="175"/>
      <c r="F113" s="175"/>
      <c r="G113" s="175"/>
      <c r="H113" s="175">
        <v>30</v>
      </c>
      <c r="I113" s="175"/>
    </row>
    <row r="114" spans="1:9" ht="12.75" hidden="1" customHeight="1" x14ac:dyDescent="0.2">
      <c r="A114" s="181">
        <v>41707</v>
      </c>
      <c r="B114" s="175">
        <v>7819</v>
      </c>
      <c r="C114" s="175"/>
      <c r="D114" s="176" t="s">
        <v>152</v>
      </c>
      <c r="E114" s="175"/>
      <c r="F114" s="175"/>
      <c r="G114" s="175"/>
      <c r="H114" s="175">
        <v>42</v>
      </c>
      <c r="I114" s="175"/>
    </row>
    <row r="115" spans="1:9" ht="12.75" hidden="1" customHeight="1" x14ac:dyDescent="0.2">
      <c r="A115" s="181">
        <v>41707</v>
      </c>
      <c r="B115" s="175">
        <v>7827</v>
      </c>
      <c r="C115" s="175"/>
      <c r="D115" s="176" t="s">
        <v>130</v>
      </c>
      <c r="E115" s="175"/>
      <c r="F115" s="175"/>
      <c r="G115" s="175"/>
      <c r="H115" s="175">
        <v>32</v>
      </c>
      <c r="I115" s="175"/>
    </row>
    <row r="116" spans="1:9" ht="12.75" hidden="1" customHeight="1" x14ac:dyDescent="0.2">
      <c r="A116" s="181">
        <v>41707</v>
      </c>
      <c r="B116" s="175">
        <v>7828</v>
      </c>
      <c r="C116" s="175"/>
      <c r="D116" s="176" t="s">
        <v>130</v>
      </c>
      <c r="E116" s="175"/>
      <c r="F116" s="175"/>
      <c r="G116" s="175"/>
      <c r="H116" s="175">
        <v>32</v>
      </c>
      <c r="I116" s="175"/>
    </row>
    <row r="117" spans="1:9" ht="12.75" hidden="1" customHeight="1" x14ac:dyDescent="0.2">
      <c r="A117" s="181">
        <v>41707</v>
      </c>
      <c r="B117" s="175">
        <v>7829</v>
      </c>
      <c r="C117" s="175"/>
      <c r="D117" s="176" t="s">
        <v>130</v>
      </c>
      <c r="E117" s="175"/>
      <c r="F117" s="175"/>
      <c r="G117" s="175"/>
      <c r="H117" s="175">
        <v>30</v>
      </c>
      <c r="I117" s="175"/>
    </row>
    <row r="118" spans="1:9" ht="12.75" hidden="1" customHeight="1" x14ac:dyDescent="0.2">
      <c r="A118" s="181">
        <v>41707</v>
      </c>
      <c r="B118" s="175">
        <v>7836</v>
      </c>
      <c r="C118" s="175"/>
      <c r="D118" s="176" t="s">
        <v>131</v>
      </c>
      <c r="E118" s="175"/>
      <c r="F118" s="175"/>
      <c r="G118" s="175"/>
      <c r="H118" s="175">
        <v>38</v>
      </c>
      <c r="I118" s="175"/>
    </row>
    <row r="119" spans="1:9" ht="12.75" hidden="1" customHeight="1" x14ac:dyDescent="0.2">
      <c r="A119" s="181">
        <v>41708</v>
      </c>
      <c r="B119" s="175">
        <v>7838</v>
      </c>
      <c r="C119" s="175"/>
      <c r="D119" s="176" t="s">
        <v>131</v>
      </c>
      <c r="E119" s="175"/>
      <c r="F119" s="175"/>
      <c r="G119" s="175"/>
      <c r="H119" s="175">
        <v>38</v>
      </c>
      <c r="I119" s="175"/>
    </row>
    <row r="120" spans="1:9" ht="12.75" hidden="1" customHeight="1" x14ac:dyDescent="0.2">
      <c r="A120" s="181">
        <v>41707</v>
      </c>
      <c r="B120" s="175">
        <v>7845</v>
      </c>
      <c r="C120" s="175"/>
      <c r="D120" s="176" t="s">
        <v>131</v>
      </c>
      <c r="E120" s="175"/>
      <c r="F120" s="175"/>
      <c r="G120" s="175"/>
      <c r="H120" s="175">
        <v>32</v>
      </c>
      <c r="I120" s="175"/>
    </row>
    <row r="121" spans="1:9" ht="12.75" hidden="1" customHeight="1" x14ac:dyDescent="0.2">
      <c r="A121" s="181">
        <v>41708</v>
      </c>
      <c r="B121" s="175">
        <v>7846</v>
      </c>
      <c r="C121" s="175"/>
      <c r="D121" s="176" t="s">
        <v>136</v>
      </c>
      <c r="E121" s="175"/>
      <c r="F121" s="175"/>
      <c r="G121" s="175"/>
      <c r="H121" s="175">
        <v>28</v>
      </c>
      <c r="I121" s="175"/>
    </row>
    <row r="122" spans="1:9" ht="12.75" hidden="1" customHeight="1" x14ac:dyDescent="0.2">
      <c r="A122" s="181">
        <v>41707</v>
      </c>
      <c r="B122" s="175">
        <v>7848</v>
      </c>
      <c r="C122" s="175"/>
      <c r="D122" s="176" t="s">
        <v>131</v>
      </c>
      <c r="E122" s="175"/>
      <c r="F122" s="175"/>
      <c r="G122" s="175"/>
      <c r="H122" s="175">
        <v>36</v>
      </c>
      <c r="I122" s="175"/>
    </row>
    <row r="123" spans="1:9" ht="12.75" hidden="1" customHeight="1" x14ac:dyDescent="0.2">
      <c r="A123" s="181">
        <v>41708</v>
      </c>
      <c r="B123" s="175">
        <v>7852</v>
      </c>
      <c r="C123" s="175"/>
      <c r="D123" s="176" t="s">
        <v>135</v>
      </c>
      <c r="E123" s="175"/>
      <c r="F123" s="175"/>
      <c r="G123" s="175"/>
      <c r="H123" s="175">
        <v>34</v>
      </c>
      <c r="I123" s="175"/>
    </row>
    <row r="124" spans="1:9" ht="12.75" hidden="1" customHeight="1" x14ac:dyDescent="0.2">
      <c r="A124" s="181">
        <v>41708</v>
      </c>
      <c r="B124" s="175">
        <v>7854</v>
      </c>
      <c r="C124" s="175"/>
      <c r="D124" s="176" t="s">
        <v>142</v>
      </c>
      <c r="E124" s="175"/>
      <c r="F124" s="175"/>
      <c r="G124" s="175"/>
      <c r="H124" s="175">
        <v>36</v>
      </c>
      <c r="I124" s="175"/>
    </row>
    <row r="125" spans="1:9" ht="12.75" hidden="1" customHeight="1" x14ac:dyDescent="0.2">
      <c r="A125" s="181">
        <v>41708</v>
      </c>
      <c r="B125" s="175">
        <v>7855</v>
      </c>
      <c r="C125" s="175"/>
      <c r="D125" s="176" t="s">
        <v>142</v>
      </c>
      <c r="E125" s="175"/>
      <c r="F125" s="175"/>
      <c r="G125" s="175"/>
      <c r="H125" s="175">
        <v>36</v>
      </c>
      <c r="I125" s="175"/>
    </row>
    <row r="126" spans="1:9" ht="12.75" hidden="1" customHeight="1" x14ac:dyDescent="0.2">
      <c r="A126" s="181">
        <v>41708</v>
      </c>
      <c r="B126" s="175">
        <v>7857</v>
      </c>
      <c r="C126" s="175"/>
      <c r="D126" s="176" t="s">
        <v>142</v>
      </c>
      <c r="E126" s="175"/>
      <c r="F126" s="175"/>
      <c r="G126" s="175"/>
      <c r="H126" s="175">
        <v>36</v>
      </c>
      <c r="I126" s="175"/>
    </row>
    <row r="127" spans="1:9" ht="12.75" hidden="1" customHeight="1" x14ac:dyDescent="0.2">
      <c r="A127" s="181">
        <v>41707</v>
      </c>
      <c r="B127" s="175">
        <v>7859</v>
      </c>
      <c r="C127" s="175"/>
      <c r="D127" s="176" t="s">
        <v>131</v>
      </c>
      <c r="E127" s="175"/>
      <c r="F127" s="175"/>
      <c r="G127" s="175"/>
      <c r="H127" s="175">
        <v>32</v>
      </c>
      <c r="I127" s="175"/>
    </row>
    <row r="128" spans="1:9" ht="12.75" hidden="1" customHeight="1" x14ac:dyDescent="0.2">
      <c r="A128" s="181">
        <v>41707</v>
      </c>
      <c r="B128" s="175">
        <v>7863</v>
      </c>
      <c r="C128" s="175"/>
      <c r="D128" s="176" t="s">
        <v>131</v>
      </c>
      <c r="E128" s="175"/>
      <c r="F128" s="175"/>
      <c r="G128" s="175"/>
      <c r="H128" s="175">
        <v>40</v>
      </c>
      <c r="I128" s="175"/>
    </row>
    <row r="129" spans="1:9" ht="12.75" hidden="1" customHeight="1" x14ac:dyDescent="0.2">
      <c r="A129" s="181">
        <v>41707</v>
      </c>
      <c r="B129" s="175">
        <v>7866</v>
      </c>
      <c r="C129" s="175"/>
      <c r="D129" s="176" t="s">
        <v>131</v>
      </c>
      <c r="E129" s="175"/>
      <c r="F129" s="175"/>
      <c r="G129" s="175"/>
      <c r="H129" s="175">
        <v>38</v>
      </c>
      <c r="I129" s="175"/>
    </row>
    <row r="130" spans="1:9" ht="12.75" hidden="1" customHeight="1" x14ac:dyDescent="0.2">
      <c r="A130" s="181">
        <v>41707</v>
      </c>
      <c r="B130" s="175">
        <v>7869</v>
      </c>
      <c r="C130" s="175"/>
      <c r="D130" s="176" t="s">
        <v>130</v>
      </c>
      <c r="E130" s="175"/>
      <c r="F130" s="175"/>
      <c r="G130" s="175"/>
      <c r="H130" s="175">
        <v>28</v>
      </c>
      <c r="I130" s="175"/>
    </row>
    <row r="131" spans="1:9" ht="12.75" hidden="1" customHeight="1" x14ac:dyDescent="0.2">
      <c r="A131" s="181">
        <v>41707</v>
      </c>
      <c r="B131" s="175">
        <v>7870</v>
      </c>
      <c r="C131" s="175"/>
      <c r="D131" s="176" t="s">
        <v>131</v>
      </c>
      <c r="E131" s="175"/>
      <c r="F131" s="175"/>
      <c r="G131" s="175"/>
      <c r="H131" s="175">
        <v>38</v>
      </c>
      <c r="I131" s="175"/>
    </row>
    <row r="132" spans="1:9" ht="12.75" hidden="1" customHeight="1" x14ac:dyDescent="0.2">
      <c r="A132" s="181">
        <v>41707</v>
      </c>
      <c r="B132" s="175">
        <v>7871</v>
      </c>
      <c r="C132" s="175"/>
      <c r="D132" s="176" t="s">
        <v>131</v>
      </c>
      <c r="E132" s="175"/>
      <c r="F132" s="175"/>
      <c r="G132" s="175"/>
      <c r="H132" s="175">
        <v>42</v>
      </c>
      <c r="I132" s="175"/>
    </row>
    <row r="133" spans="1:9" ht="12.75" hidden="1" customHeight="1" x14ac:dyDescent="0.2">
      <c r="A133" s="181">
        <v>41707</v>
      </c>
      <c r="B133" s="175">
        <v>7872</v>
      </c>
      <c r="C133" s="175"/>
      <c r="D133" s="176" t="s">
        <v>131</v>
      </c>
      <c r="E133" s="175"/>
      <c r="F133" s="175"/>
      <c r="G133" s="175"/>
      <c r="H133" s="175">
        <v>44</v>
      </c>
      <c r="I133" s="175"/>
    </row>
    <row r="134" spans="1:9" ht="12.75" hidden="1" customHeight="1" x14ac:dyDescent="0.2">
      <c r="A134" s="181">
        <v>41707</v>
      </c>
      <c r="B134" s="175">
        <v>7874</v>
      </c>
      <c r="C134" s="175"/>
      <c r="D134" s="176" t="s">
        <v>131</v>
      </c>
      <c r="E134" s="175"/>
      <c r="F134" s="175"/>
      <c r="G134" s="175"/>
      <c r="H134" s="175">
        <v>38</v>
      </c>
      <c r="I134" s="175"/>
    </row>
    <row r="135" spans="1:9" ht="12.75" hidden="1" customHeight="1" x14ac:dyDescent="0.2">
      <c r="A135" s="181">
        <v>41708</v>
      </c>
      <c r="B135" s="175">
        <v>7881</v>
      </c>
      <c r="C135" s="175"/>
      <c r="D135" s="176" t="s">
        <v>142</v>
      </c>
      <c r="E135" s="175"/>
      <c r="F135" s="175"/>
      <c r="G135" s="175"/>
      <c r="H135" s="175">
        <v>40</v>
      </c>
      <c r="I135" s="175"/>
    </row>
    <row r="136" spans="1:9" ht="12.75" hidden="1" customHeight="1" x14ac:dyDescent="0.2">
      <c r="A136" s="181">
        <v>41707</v>
      </c>
      <c r="B136" s="175">
        <v>7883</v>
      </c>
      <c r="C136" s="175"/>
      <c r="D136" s="176" t="s">
        <v>131</v>
      </c>
      <c r="E136" s="175"/>
      <c r="F136" s="175"/>
      <c r="G136" s="175"/>
      <c r="H136" s="175">
        <v>34</v>
      </c>
      <c r="I136" s="175"/>
    </row>
    <row r="137" spans="1:9" ht="12.75" hidden="1" customHeight="1" x14ac:dyDescent="0.2">
      <c r="A137" s="181">
        <v>41708</v>
      </c>
      <c r="B137" s="175">
        <v>7884</v>
      </c>
      <c r="C137" s="175"/>
      <c r="D137" s="176" t="s">
        <v>135</v>
      </c>
      <c r="E137" s="175"/>
      <c r="F137" s="175"/>
      <c r="G137" s="175"/>
      <c r="H137" s="175">
        <v>34</v>
      </c>
      <c r="I137" s="175"/>
    </row>
    <row r="138" spans="1:9" ht="12.75" hidden="1" customHeight="1" x14ac:dyDescent="0.2">
      <c r="A138" s="181">
        <v>41708</v>
      </c>
      <c r="B138" s="175">
        <v>7888</v>
      </c>
      <c r="C138" s="175"/>
      <c r="D138" s="176" t="s">
        <v>142</v>
      </c>
      <c r="E138" s="175"/>
      <c r="F138" s="175"/>
      <c r="G138" s="175"/>
      <c r="H138" s="175">
        <v>36</v>
      </c>
      <c r="I138" s="175"/>
    </row>
    <row r="139" spans="1:9" ht="12.75" hidden="1" customHeight="1" x14ac:dyDescent="0.2">
      <c r="A139" s="181">
        <v>41708</v>
      </c>
      <c r="B139" s="175">
        <v>7889</v>
      </c>
      <c r="C139" s="175"/>
      <c r="D139" s="176" t="s">
        <v>151</v>
      </c>
      <c r="E139" s="175"/>
      <c r="F139" s="175"/>
      <c r="G139" s="175"/>
      <c r="H139" s="175">
        <v>42</v>
      </c>
      <c r="I139" s="175"/>
    </row>
    <row r="140" spans="1:9" ht="12.75" hidden="1" customHeight="1" x14ac:dyDescent="0.2">
      <c r="A140" s="181">
        <v>41707</v>
      </c>
      <c r="B140" s="175">
        <v>7896</v>
      </c>
      <c r="C140" s="175"/>
      <c r="D140" s="176" t="s">
        <v>131</v>
      </c>
      <c r="E140" s="175"/>
      <c r="F140" s="175"/>
      <c r="G140" s="175"/>
      <c r="H140" s="175">
        <v>36</v>
      </c>
      <c r="I140" s="175"/>
    </row>
    <row r="141" spans="1:9" ht="12.75" hidden="1" customHeight="1" x14ac:dyDescent="0.2">
      <c r="A141" s="181">
        <v>41708</v>
      </c>
      <c r="B141" s="175">
        <v>7898</v>
      </c>
      <c r="C141" s="175"/>
      <c r="D141" s="176" t="s">
        <v>144</v>
      </c>
      <c r="E141" s="175"/>
      <c r="F141" s="175"/>
      <c r="G141" s="175"/>
      <c r="H141" s="175">
        <v>34</v>
      </c>
      <c r="I141" s="175"/>
    </row>
    <row r="142" spans="1:9" ht="12.75" hidden="1" customHeight="1" x14ac:dyDescent="0.2">
      <c r="A142" s="181">
        <v>41707</v>
      </c>
      <c r="B142" s="175">
        <v>7901</v>
      </c>
      <c r="C142" s="175"/>
      <c r="D142" s="176" t="s">
        <v>149</v>
      </c>
      <c r="E142" s="175"/>
      <c r="F142" s="175"/>
      <c r="G142" s="175"/>
      <c r="H142" s="175">
        <v>38</v>
      </c>
      <c r="I142" s="175"/>
    </row>
    <row r="143" spans="1:9" ht="12.75" hidden="1" customHeight="1" x14ac:dyDescent="0.2">
      <c r="A143" s="181">
        <v>41707</v>
      </c>
      <c r="B143" s="175">
        <v>7902</v>
      </c>
      <c r="C143" s="175"/>
      <c r="D143" s="176" t="s">
        <v>136</v>
      </c>
      <c r="E143" s="175"/>
      <c r="F143" s="175"/>
      <c r="G143" s="175"/>
      <c r="H143" s="175">
        <v>32</v>
      </c>
      <c r="I143" s="175"/>
    </row>
    <row r="144" spans="1:9" ht="12.75" hidden="1" customHeight="1" x14ac:dyDescent="0.2">
      <c r="A144" s="181">
        <v>41707</v>
      </c>
      <c r="B144" s="175">
        <v>7903</v>
      </c>
      <c r="C144" s="175"/>
      <c r="D144" s="176" t="s">
        <v>136</v>
      </c>
      <c r="E144" s="175"/>
      <c r="F144" s="175"/>
      <c r="G144" s="175"/>
      <c r="H144" s="175">
        <v>30</v>
      </c>
      <c r="I144" s="175"/>
    </row>
    <row r="145" spans="1:9" ht="12.75" hidden="1" customHeight="1" x14ac:dyDescent="0.2">
      <c r="A145" s="181">
        <v>41707</v>
      </c>
      <c r="B145" s="175">
        <v>7904</v>
      </c>
      <c r="C145" s="175"/>
      <c r="D145" s="176" t="s">
        <v>137</v>
      </c>
      <c r="E145" s="175"/>
      <c r="F145" s="175"/>
      <c r="G145" s="175"/>
      <c r="H145" s="175">
        <v>38</v>
      </c>
      <c r="I145" s="175"/>
    </row>
    <row r="146" spans="1:9" ht="12.75" hidden="1" customHeight="1" x14ac:dyDescent="0.2">
      <c r="A146" s="181">
        <v>41707</v>
      </c>
      <c r="B146" s="175">
        <v>7905</v>
      </c>
      <c r="C146" s="175"/>
      <c r="D146" s="176" t="s">
        <v>138</v>
      </c>
      <c r="E146" s="175"/>
      <c r="F146" s="175"/>
      <c r="G146" s="175"/>
      <c r="H146" s="175">
        <v>40</v>
      </c>
      <c r="I146" s="175"/>
    </row>
    <row r="147" spans="1:9" ht="12.75" hidden="1" customHeight="1" x14ac:dyDescent="0.2">
      <c r="A147" s="181">
        <v>41707</v>
      </c>
      <c r="B147" s="175">
        <v>7906</v>
      </c>
      <c r="C147" s="175"/>
      <c r="D147" s="176" t="s">
        <v>140</v>
      </c>
      <c r="E147" s="175"/>
      <c r="F147" s="175"/>
      <c r="G147" s="175"/>
      <c r="H147" s="175">
        <v>36</v>
      </c>
      <c r="I147" s="175"/>
    </row>
    <row r="148" spans="1:9" ht="12.75" hidden="1" customHeight="1" x14ac:dyDescent="0.2">
      <c r="A148" s="181">
        <v>41707</v>
      </c>
      <c r="B148" s="175">
        <v>7907</v>
      </c>
      <c r="C148" s="175"/>
      <c r="D148" s="176" t="s">
        <v>142</v>
      </c>
      <c r="E148" s="175"/>
      <c r="F148" s="175"/>
      <c r="G148" s="175"/>
      <c r="H148" s="175">
        <v>38</v>
      </c>
      <c r="I148" s="175"/>
    </row>
    <row r="149" spans="1:9" ht="12.75" hidden="1" customHeight="1" x14ac:dyDescent="0.2">
      <c r="A149" s="181">
        <v>41707</v>
      </c>
      <c r="B149" s="175">
        <v>7908</v>
      </c>
      <c r="C149" s="175"/>
      <c r="D149" s="176" t="s">
        <v>136</v>
      </c>
      <c r="E149" s="175"/>
      <c r="F149" s="175"/>
      <c r="G149" s="175"/>
      <c r="H149" s="175">
        <v>30</v>
      </c>
      <c r="I149" s="175"/>
    </row>
    <row r="150" spans="1:9" ht="12.75" hidden="1" customHeight="1" x14ac:dyDescent="0.2">
      <c r="A150" s="181">
        <v>41707</v>
      </c>
      <c r="B150" s="175">
        <v>7909</v>
      </c>
      <c r="C150" s="175"/>
      <c r="D150" s="176" t="s">
        <v>137</v>
      </c>
      <c r="E150" s="175"/>
      <c r="F150" s="175"/>
      <c r="G150" s="175"/>
      <c r="H150" s="175">
        <v>42</v>
      </c>
      <c r="I150" s="175"/>
    </row>
    <row r="151" spans="1:9" ht="12.75" hidden="1" customHeight="1" x14ac:dyDescent="0.2">
      <c r="A151" s="181">
        <v>41707</v>
      </c>
      <c r="B151" s="175">
        <v>7910</v>
      </c>
      <c r="C151" s="175"/>
      <c r="D151" s="176" t="s">
        <v>145</v>
      </c>
      <c r="E151" s="175"/>
      <c r="F151" s="175"/>
      <c r="G151" s="175"/>
      <c r="H151" s="175">
        <v>36</v>
      </c>
      <c r="I151" s="175"/>
    </row>
    <row r="152" spans="1:9" ht="12.75" hidden="1" customHeight="1" x14ac:dyDescent="0.2">
      <c r="A152" s="181">
        <v>41707</v>
      </c>
      <c r="B152" s="175">
        <v>7911</v>
      </c>
      <c r="C152" s="175"/>
      <c r="D152" s="176" t="s">
        <v>140</v>
      </c>
      <c r="E152" s="175"/>
      <c r="F152" s="175"/>
      <c r="G152" s="175"/>
      <c r="H152" s="175">
        <v>34</v>
      </c>
      <c r="I152" s="175"/>
    </row>
    <row r="153" spans="1:9" ht="12.75" hidden="1" customHeight="1" x14ac:dyDescent="0.2">
      <c r="A153" s="181">
        <v>41707</v>
      </c>
      <c r="B153" s="175">
        <v>7912</v>
      </c>
      <c r="C153" s="175"/>
      <c r="D153" s="176" t="s">
        <v>137</v>
      </c>
      <c r="E153" s="175"/>
      <c r="F153" s="175"/>
      <c r="G153" s="175"/>
      <c r="H153" s="175">
        <v>38</v>
      </c>
      <c r="I153" s="175"/>
    </row>
    <row r="154" spans="1:9" ht="12.75" hidden="1" customHeight="1" x14ac:dyDescent="0.2">
      <c r="A154" s="181">
        <v>41707</v>
      </c>
      <c r="B154" s="175">
        <v>7913</v>
      </c>
      <c r="C154" s="175"/>
      <c r="D154" s="176" t="s">
        <v>145</v>
      </c>
      <c r="E154" s="175"/>
      <c r="F154" s="175"/>
      <c r="G154" s="175"/>
      <c r="H154" s="175">
        <v>34</v>
      </c>
      <c r="I154" s="175"/>
    </row>
    <row r="155" spans="1:9" ht="12.75" customHeight="1" x14ac:dyDescent="0.2">
      <c r="A155" s="181">
        <v>42109</v>
      </c>
      <c r="B155" s="175">
        <v>838</v>
      </c>
      <c r="C155" s="175"/>
      <c r="D155" s="176" t="s">
        <v>145</v>
      </c>
      <c r="E155" s="175" t="s">
        <v>175</v>
      </c>
      <c r="F155" s="175"/>
      <c r="G155" s="175"/>
      <c r="H155" s="175">
        <v>26</v>
      </c>
      <c r="I155" s="175"/>
    </row>
    <row r="156" spans="1:9" ht="12.75" hidden="1" customHeight="1" x14ac:dyDescent="0.2">
      <c r="A156" s="193">
        <v>41707</v>
      </c>
      <c r="B156" s="175">
        <v>7916</v>
      </c>
      <c r="C156" s="175"/>
      <c r="D156" s="176" t="s">
        <v>148</v>
      </c>
      <c r="E156" s="175"/>
      <c r="F156" s="175"/>
      <c r="G156" s="175"/>
      <c r="H156" s="175">
        <v>38</v>
      </c>
      <c r="I156" s="175"/>
    </row>
    <row r="157" spans="1:9" ht="12.75" hidden="1" customHeight="1" x14ac:dyDescent="0.2">
      <c r="A157" s="181">
        <v>41707</v>
      </c>
      <c r="B157" s="175">
        <v>7916</v>
      </c>
      <c r="C157" s="175"/>
      <c r="D157" s="176" t="s">
        <v>136</v>
      </c>
      <c r="E157" s="175"/>
      <c r="F157" s="175"/>
      <c r="G157" s="175"/>
      <c r="H157" s="175">
        <v>32</v>
      </c>
      <c r="I157" s="175"/>
    </row>
    <row r="158" spans="1:9" ht="12.75" hidden="1" customHeight="1" x14ac:dyDescent="0.2">
      <c r="A158" s="181">
        <v>41707</v>
      </c>
      <c r="B158" s="175">
        <v>7917</v>
      </c>
      <c r="C158" s="175"/>
      <c r="D158" s="176" t="s">
        <v>142</v>
      </c>
      <c r="E158" s="175"/>
      <c r="F158" s="175"/>
      <c r="G158" s="175"/>
      <c r="H158" s="175">
        <v>34</v>
      </c>
      <c r="I158" s="175"/>
    </row>
    <row r="159" spans="1:9" ht="12.75" hidden="1" customHeight="1" x14ac:dyDescent="0.2">
      <c r="A159" s="181">
        <v>41707</v>
      </c>
      <c r="B159" s="175">
        <v>7918</v>
      </c>
      <c r="C159" s="175"/>
      <c r="D159" s="176" t="s">
        <v>145</v>
      </c>
      <c r="E159" s="175"/>
      <c r="F159" s="175"/>
      <c r="G159" s="175"/>
      <c r="H159" s="175">
        <v>36</v>
      </c>
      <c r="I159" s="175"/>
    </row>
    <row r="160" spans="1:9" ht="12.75" hidden="1" customHeight="1" x14ac:dyDescent="0.2">
      <c r="A160" s="181">
        <v>41701</v>
      </c>
      <c r="B160" s="175">
        <v>7919</v>
      </c>
      <c r="C160" s="175"/>
      <c r="D160" s="176" t="s">
        <v>136</v>
      </c>
      <c r="E160" s="175" t="s">
        <v>167</v>
      </c>
      <c r="F160" s="175" t="s">
        <v>90</v>
      </c>
      <c r="G160" s="175"/>
      <c r="H160" s="175">
        <v>30</v>
      </c>
      <c r="I160" s="175"/>
    </row>
    <row r="161" spans="1:9" ht="12.75" hidden="1" customHeight="1" x14ac:dyDescent="0.2">
      <c r="A161" s="181">
        <v>41707</v>
      </c>
      <c r="B161" s="175">
        <v>7920</v>
      </c>
      <c r="C161" s="175"/>
      <c r="D161" s="176" t="s">
        <v>142</v>
      </c>
      <c r="E161" s="175"/>
      <c r="F161" s="175"/>
      <c r="G161" s="175"/>
      <c r="H161" s="175">
        <v>40</v>
      </c>
      <c r="I161" s="175"/>
    </row>
    <row r="162" spans="1:9" ht="12.75" hidden="1" customHeight="1" x14ac:dyDescent="0.2">
      <c r="A162" s="181">
        <v>41707</v>
      </c>
      <c r="B162" s="175">
        <v>7921</v>
      </c>
      <c r="C162" s="175"/>
      <c r="D162" s="176" t="s">
        <v>145</v>
      </c>
      <c r="E162" s="175"/>
      <c r="F162" s="175"/>
      <c r="G162" s="175"/>
      <c r="H162" s="175">
        <v>32</v>
      </c>
      <c r="I162" s="175"/>
    </row>
    <row r="163" spans="1:9" ht="12.75" hidden="1" customHeight="1" x14ac:dyDescent="0.2">
      <c r="A163" s="181">
        <v>41707</v>
      </c>
      <c r="B163" s="175">
        <v>7922</v>
      </c>
      <c r="C163" s="175"/>
      <c r="D163" s="176" t="s">
        <v>142</v>
      </c>
      <c r="E163" s="175"/>
      <c r="F163" s="175"/>
      <c r="G163" s="175"/>
      <c r="H163" s="175">
        <v>40</v>
      </c>
      <c r="I163" s="175"/>
    </row>
    <row r="164" spans="1:9" ht="12.75" hidden="1" customHeight="1" x14ac:dyDescent="0.2">
      <c r="A164" s="181">
        <v>41707</v>
      </c>
      <c r="B164" s="175">
        <v>7923</v>
      </c>
      <c r="C164" s="175"/>
      <c r="D164" s="176" t="s">
        <v>151</v>
      </c>
      <c r="E164" s="175"/>
      <c r="F164" s="175"/>
      <c r="G164" s="175"/>
      <c r="H164" s="175">
        <v>46</v>
      </c>
      <c r="I164" s="175"/>
    </row>
    <row r="165" spans="1:9" ht="12.75" hidden="1" customHeight="1" x14ac:dyDescent="0.2">
      <c r="A165" s="181">
        <v>41707</v>
      </c>
      <c r="B165" s="175">
        <v>7924</v>
      </c>
      <c r="C165" s="175"/>
      <c r="D165" s="176" t="s">
        <v>148</v>
      </c>
      <c r="E165" s="175"/>
      <c r="F165" s="175"/>
      <c r="G165" s="175"/>
      <c r="H165" s="175">
        <v>36</v>
      </c>
      <c r="I165" s="175"/>
    </row>
    <row r="166" spans="1:9" ht="12.75" hidden="1" customHeight="1" x14ac:dyDescent="0.2">
      <c r="A166" s="181">
        <v>41707</v>
      </c>
      <c r="B166" s="175">
        <v>7925</v>
      </c>
      <c r="C166" s="175"/>
      <c r="D166" s="176" t="s">
        <v>138</v>
      </c>
      <c r="E166" s="175"/>
      <c r="F166" s="175"/>
      <c r="G166" s="175"/>
      <c r="H166" s="175">
        <v>38</v>
      </c>
      <c r="I166" s="175"/>
    </row>
    <row r="167" spans="1:9" ht="12.75" hidden="1" customHeight="1" x14ac:dyDescent="0.2">
      <c r="A167" s="181">
        <v>41707</v>
      </c>
      <c r="B167" s="175">
        <v>7926</v>
      </c>
      <c r="C167" s="175"/>
      <c r="D167" s="176" t="s">
        <v>135</v>
      </c>
      <c r="E167" s="175"/>
      <c r="F167" s="175"/>
      <c r="G167" s="175"/>
      <c r="H167" s="175">
        <v>38</v>
      </c>
      <c r="I167" s="175"/>
    </row>
    <row r="168" spans="1:9" ht="12.75" hidden="1" customHeight="1" x14ac:dyDescent="0.2">
      <c r="A168" s="181">
        <v>41707</v>
      </c>
      <c r="B168" s="175">
        <v>7927</v>
      </c>
      <c r="C168" s="175"/>
      <c r="D168" s="176" t="s">
        <v>137</v>
      </c>
      <c r="E168" s="175"/>
      <c r="F168" s="175"/>
      <c r="G168" s="175"/>
      <c r="H168" s="175">
        <v>36</v>
      </c>
      <c r="I168" s="175"/>
    </row>
    <row r="169" spans="1:9" ht="12.75" hidden="1" customHeight="1" x14ac:dyDescent="0.2">
      <c r="A169" s="181">
        <v>41707</v>
      </c>
      <c r="B169" s="175">
        <v>7928</v>
      </c>
      <c r="C169" s="175"/>
      <c r="D169" s="176" t="s">
        <v>137</v>
      </c>
      <c r="E169" s="175"/>
      <c r="F169" s="175"/>
      <c r="G169" s="175"/>
      <c r="H169" s="175">
        <v>36</v>
      </c>
      <c r="I169" s="175"/>
    </row>
    <row r="170" spans="1:9" ht="12.75" hidden="1" customHeight="1" x14ac:dyDescent="0.2">
      <c r="A170" s="181">
        <v>41707</v>
      </c>
      <c r="B170" s="175">
        <v>7929</v>
      </c>
      <c r="C170" s="175"/>
      <c r="D170" s="176" t="s">
        <v>150</v>
      </c>
      <c r="E170" s="175"/>
      <c r="F170" s="175"/>
      <c r="G170" s="175"/>
      <c r="H170" s="175">
        <v>32</v>
      </c>
      <c r="I170" s="175"/>
    </row>
    <row r="171" spans="1:9" ht="12.75" hidden="1" customHeight="1" x14ac:dyDescent="0.2">
      <c r="A171" s="181">
        <v>41707</v>
      </c>
      <c r="B171" s="175">
        <v>7930</v>
      </c>
      <c r="C171" s="175"/>
      <c r="D171" s="176" t="s">
        <v>142</v>
      </c>
      <c r="E171" s="175"/>
      <c r="F171" s="175"/>
      <c r="G171" s="175"/>
      <c r="H171" s="175">
        <v>38</v>
      </c>
      <c r="I171" s="175"/>
    </row>
    <row r="172" spans="1:9" ht="12.75" hidden="1" customHeight="1" x14ac:dyDescent="0.2">
      <c r="A172" s="181">
        <v>41707</v>
      </c>
      <c r="B172" s="175">
        <v>7931</v>
      </c>
      <c r="C172" s="175"/>
      <c r="D172" s="176" t="s">
        <v>137</v>
      </c>
      <c r="E172" s="175"/>
      <c r="F172" s="175"/>
      <c r="G172" s="175"/>
      <c r="H172" s="175">
        <v>36</v>
      </c>
      <c r="I172" s="175"/>
    </row>
    <row r="173" spans="1:9" ht="12.75" hidden="1" customHeight="1" x14ac:dyDescent="0.2">
      <c r="A173" s="181">
        <v>41707</v>
      </c>
      <c r="B173" s="175">
        <v>7932</v>
      </c>
      <c r="C173" s="175"/>
      <c r="D173" s="176" t="s">
        <v>137</v>
      </c>
      <c r="E173" s="175"/>
      <c r="F173" s="175"/>
      <c r="G173" s="175"/>
      <c r="H173" s="175">
        <v>36</v>
      </c>
      <c r="I173" s="175"/>
    </row>
    <row r="174" spans="1:9" ht="12.75" hidden="1" customHeight="1" x14ac:dyDescent="0.2">
      <c r="A174" s="181">
        <v>41707</v>
      </c>
      <c r="B174" s="175">
        <v>7933</v>
      </c>
      <c r="C174" s="175"/>
      <c r="D174" s="176" t="s">
        <v>148</v>
      </c>
      <c r="E174" s="175"/>
      <c r="F174" s="175"/>
      <c r="G174" s="175"/>
      <c r="H174" s="175">
        <v>38</v>
      </c>
      <c r="I174" s="175"/>
    </row>
    <row r="175" spans="1:9" ht="12.75" hidden="1" customHeight="1" x14ac:dyDescent="0.2">
      <c r="A175" s="181">
        <v>41707</v>
      </c>
      <c r="B175" s="175">
        <v>7934</v>
      </c>
      <c r="C175" s="175"/>
      <c r="D175" s="176" t="s">
        <v>150</v>
      </c>
      <c r="E175" s="175"/>
      <c r="F175" s="175"/>
      <c r="G175" s="175"/>
      <c r="H175" s="175">
        <v>30</v>
      </c>
      <c r="I175" s="175"/>
    </row>
    <row r="176" spans="1:9" ht="12.75" hidden="1" customHeight="1" x14ac:dyDescent="0.2">
      <c r="A176" s="181">
        <v>41701</v>
      </c>
      <c r="B176" s="175">
        <v>7935</v>
      </c>
      <c r="C176" s="175"/>
      <c r="D176" s="176" t="s">
        <v>140</v>
      </c>
      <c r="E176" s="175" t="s">
        <v>157</v>
      </c>
      <c r="F176" s="175" t="s">
        <v>90</v>
      </c>
      <c r="G176" s="175"/>
      <c r="H176" s="175">
        <v>30</v>
      </c>
      <c r="I176" s="175"/>
    </row>
    <row r="177" spans="1:9" ht="12.75" hidden="1" customHeight="1" x14ac:dyDescent="0.2">
      <c r="A177" s="181">
        <v>41707</v>
      </c>
      <c r="B177" s="175">
        <v>7936</v>
      </c>
      <c r="C177" s="175"/>
      <c r="D177" s="176" t="s">
        <v>142</v>
      </c>
      <c r="E177" s="175"/>
      <c r="F177" s="175"/>
      <c r="G177" s="175"/>
      <c r="H177" s="175">
        <v>36</v>
      </c>
      <c r="I177" s="175"/>
    </row>
    <row r="178" spans="1:9" ht="12.75" hidden="1" customHeight="1" x14ac:dyDescent="0.2">
      <c r="A178" s="181">
        <v>41707</v>
      </c>
      <c r="B178" s="175">
        <v>7937</v>
      </c>
      <c r="C178" s="175"/>
      <c r="D178" s="176" t="s">
        <v>142</v>
      </c>
      <c r="E178" s="175"/>
      <c r="F178" s="175"/>
      <c r="G178" s="175"/>
      <c r="H178" s="175">
        <v>38</v>
      </c>
      <c r="I178" s="175"/>
    </row>
    <row r="179" spans="1:9" ht="12.75" hidden="1" customHeight="1" x14ac:dyDescent="0.2">
      <c r="A179" s="181">
        <v>41701</v>
      </c>
      <c r="B179" s="175">
        <v>7938</v>
      </c>
      <c r="C179" s="175"/>
      <c r="D179" s="176" t="s">
        <v>130</v>
      </c>
      <c r="E179" s="175" t="s">
        <v>154</v>
      </c>
      <c r="F179" s="175" t="s">
        <v>90</v>
      </c>
      <c r="G179" s="175"/>
      <c r="H179" s="175">
        <v>26</v>
      </c>
      <c r="I179" s="175"/>
    </row>
    <row r="180" spans="1:9" ht="12.75" hidden="1" customHeight="1" x14ac:dyDescent="0.2">
      <c r="A180" s="181">
        <v>41707</v>
      </c>
      <c r="B180" s="175">
        <v>7939</v>
      </c>
      <c r="C180" s="175"/>
      <c r="D180" s="176" t="s">
        <v>142</v>
      </c>
      <c r="E180" s="175"/>
      <c r="F180" s="175"/>
      <c r="G180" s="175"/>
      <c r="H180" s="175">
        <v>34</v>
      </c>
      <c r="I180" s="175"/>
    </row>
    <row r="181" spans="1:9" ht="12.75" hidden="1" customHeight="1" x14ac:dyDescent="0.2">
      <c r="A181" s="181">
        <v>41701</v>
      </c>
      <c r="B181" s="175">
        <v>7940</v>
      </c>
      <c r="C181" s="175"/>
      <c r="D181" s="176" t="s">
        <v>130</v>
      </c>
      <c r="E181" s="175" t="s">
        <v>154</v>
      </c>
      <c r="F181" s="175" t="s">
        <v>90</v>
      </c>
      <c r="G181" s="175"/>
      <c r="H181" s="175">
        <v>30</v>
      </c>
      <c r="I181" s="175"/>
    </row>
    <row r="182" spans="1:9" ht="12.75" hidden="1" customHeight="1" x14ac:dyDescent="0.2">
      <c r="A182" s="181">
        <v>41707</v>
      </c>
      <c r="B182" s="175">
        <v>7941</v>
      </c>
      <c r="C182" s="175"/>
      <c r="D182" s="176" t="s">
        <v>143</v>
      </c>
      <c r="E182" s="175"/>
      <c r="F182" s="175"/>
      <c r="G182" s="175"/>
      <c r="H182" s="175">
        <v>42</v>
      </c>
      <c r="I182" s="175"/>
    </row>
    <row r="183" spans="1:9" ht="12.75" hidden="1" customHeight="1" x14ac:dyDescent="0.2">
      <c r="A183" s="181">
        <v>41707</v>
      </c>
      <c r="B183" s="175">
        <v>7942</v>
      </c>
      <c r="C183" s="175"/>
      <c r="D183" s="176" t="s">
        <v>145</v>
      </c>
      <c r="E183" s="175"/>
      <c r="F183" s="175"/>
      <c r="G183" s="175"/>
      <c r="H183" s="175">
        <v>38</v>
      </c>
      <c r="I183" s="175"/>
    </row>
    <row r="184" spans="1:9" ht="12.75" hidden="1" customHeight="1" x14ac:dyDescent="0.2">
      <c r="A184" s="181">
        <v>41707</v>
      </c>
      <c r="B184" s="175">
        <v>7943</v>
      </c>
      <c r="C184" s="175"/>
      <c r="D184" s="176" t="s">
        <v>145</v>
      </c>
      <c r="E184" s="175"/>
      <c r="F184" s="175"/>
      <c r="G184" s="175"/>
      <c r="H184" s="175">
        <v>34</v>
      </c>
      <c r="I184" s="175"/>
    </row>
    <row r="185" spans="1:9" ht="12.75" hidden="1" customHeight="1" x14ac:dyDescent="0.2">
      <c r="A185" s="181">
        <v>41707</v>
      </c>
      <c r="B185" s="175">
        <v>7944</v>
      </c>
      <c r="C185" s="175"/>
      <c r="D185" s="176" t="s">
        <v>135</v>
      </c>
      <c r="E185" s="175"/>
      <c r="F185" s="175"/>
      <c r="G185" s="175"/>
      <c r="H185" s="175">
        <v>40</v>
      </c>
      <c r="I185" s="175"/>
    </row>
    <row r="186" spans="1:9" ht="12.75" hidden="1" customHeight="1" x14ac:dyDescent="0.2">
      <c r="A186" s="181">
        <v>41707</v>
      </c>
      <c r="B186" s="175">
        <v>7945</v>
      </c>
      <c r="C186" s="175"/>
      <c r="D186" s="176" t="s">
        <v>137</v>
      </c>
      <c r="E186" s="175"/>
      <c r="F186" s="175"/>
      <c r="G186" s="175"/>
      <c r="H186" s="175">
        <v>38</v>
      </c>
      <c r="I186" s="175"/>
    </row>
    <row r="187" spans="1:9" ht="12.75" hidden="1" customHeight="1" x14ac:dyDescent="0.2">
      <c r="A187" s="181">
        <v>41707</v>
      </c>
      <c r="B187" s="175">
        <v>7946</v>
      </c>
      <c r="C187" s="175"/>
      <c r="D187" s="176" t="s">
        <v>145</v>
      </c>
      <c r="E187" s="175"/>
      <c r="F187" s="175"/>
      <c r="G187" s="175"/>
      <c r="H187" s="175">
        <v>36</v>
      </c>
      <c r="I187" s="175"/>
    </row>
    <row r="188" spans="1:9" ht="12.75" hidden="1" customHeight="1" x14ac:dyDescent="0.2">
      <c r="A188" s="181">
        <v>41707</v>
      </c>
      <c r="B188" s="175">
        <v>7947</v>
      </c>
      <c r="C188" s="175"/>
      <c r="D188" s="176" t="s">
        <v>142</v>
      </c>
      <c r="E188" s="175"/>
      <c r="F188" s="175"/>
      <c r="G188" s="175"/>
      <c r="H188" s="175">
        <v>34</v>
      </c>
      <c r="I188" s="175"/>
    </row>
    <row r="189" spans="1:9" ht="12.75" hidden="1" customHeight="1" x14ac:dyDescent="0.2">
      <c r="A189" s="181">
        <v>41707</v>
      </c>
      <c r="B189" s="175">
        <v>7948</v>
      </c>
      <c r="C189" s="175"/>
      <c r="D189" s="176" t="s">
        <v>142</v>
      </c>
      <c r="E189" s="175"/>
      <c r="F189" s="175"/>
      <c r="G189" s="175"/>
      <c r="H189" s="175">
        <v>34</v>
      </c>
      <c r="I189" s="175"/>
    </row>
    <row r="190" spans="1:9" ht="12.75" hidden="1" customHeight="1" x14ac:dyDescent="0.2">
      <c r="A190" s="181">
        <v>41707</v>
      </c>
      <c r="B190" s="175">
        <v>7949</v>
      </c>
      <c r="C190" s="175"/>
      <c r="D190" s="176" t="s">
        <v>148</v>
      </c>
      <c r="E190" s="175"/>
      <c r="F190" s="175"/>
      <c r="G190" s="175"/>
      <c r="H190" s="175">
        <v>36</v>
      </c>
      <c r="I190" s="175"/>
    </row>
    <row r="191" spans="1:9" ht="12.75" hidden="1" customHeight="1" x14ac:dyDescent="0.2">
      <c r="A191" s="181">
        <v>41707</v>
      </c>
      <c r="B191" s="175">
        <v>7950</v>
      </c>
      <c r="C191" s="175"/>
      <c r="D191" s="176" t="s">
        <v>142</v>
      </c>
      <c r="E191" s="175"/>
      <c r="F191" s="175"/>
      <c r="G191" s="175"/>
      <c r="H191" s="175">
        <v>40</v>
      </c>
      <c r="I191" s="175"/>
    </row>
    <row r="192" spans="1:9" ht="12.75" hidden="1" customHeight="1" x14ac:dyDescent="0.2">
      <c r="A192" s="181">
        <v>41707</v>
      </c>
      <c r="B192" s="175">
        <v>7951</v>
      </c>
      <c r="C192" s="175"/>
      <c r="D192" s="176" t="s">
        <v>140</v>
      </c>
      <c r="E192" s="175"/>
      <c r="F192" s="175"/>
      <c r="G192" s="175"/>
      <c r="H192" s="175">
        <v>36</v>
      </c>
      <c r="I192" s="175"/>
    </row>
    <row r="193" spans="1:9" ht="12.75" customHeight="1" x14ac:dyDescent="0.2">
      <c r="A193" s="181">
        <v>42109</v>
      </c>
      <c r="B193" s="175">
        <v>891</v>
      </c>
      <c r="C193" s="175"/>
      <c r="D193" s="176" t="s">
        <v>145</v>
      </c>
      <c r="E193" s="175" t="s">
        <v>123</v>
      </c>
      <c r="F193" s="175"/>
      <c r="G193" s="175"/>
      <c r="H193" s="175">
        <v>26</v>
      </c>
      <c r="I193" s="175"/>
    </row>
    <row r="194" spans="1:9" ht="12.75" hidden="1" customHeight="1" x14ac:dyDescent="0.2">
      <c r="A194" s="193">
        <v>41707</v>
      </c>
      <c r="B194" s="175">
        <v>7953</v>
      </c>
      <c r="C194" s="175"/>
      <c r="D194" s="176" t="s">
        <v>148</v>
      </c>
      <c r="E194" s="175"/>
      <c r="F194" s="175"/>
      <c r="G194" s="175"/>
      <c r="H194" s="175">
        <v>36</v>
      </c>
      <c r="I194" s="175"/>
    </row>
    <row r="195" spans="1:9" ht="12.75" hidden="1" customHeight="1" x14ac:dyDescent="0.2">
      <c r="A195" s="181">
        <v>41707</v>
      </c>
      <c r="B195" s="175">
        <v>7954</v>
      </c>
      <c r="C195" s="175"/>
      <c r="D195" s="176" t="s">
        <v>136</v>
      </c>
      <c r="E195" s="175"/>
      <c r="F195" s="175"/>
      <c r="G195" s="175"/>
      <c r="H195" s="175">
        <v>32</v>
      </c>
      <c r="I195" s="175"/>
    </row>
    <row r="196" spans="1:9" ht="12.75" hidden="1" customHeight="1" x14ac:dyDescent="0.2">
      <c r="A196" s="181">
        <v>41707</v>
      </c>
      <c r="B196" s="175">
        <v>7955</v>
      </c>
      <c r="C196" s="175"/>
      <c r="D196" s="176" t="s">
        <v>137</v>
      </c>
      <c r="E196" s="175"/>
      <c r="F196" s="175"/>
      <c r="G196" s="175"/>
      <c r="H196" s="175">
        <v>38</v>
      </c>
      <c r="I196" s="175"/>
    </row>
    <row r="197" spans="1:9" ht="12.75" hidden="1" customHeight="1" x14ac:dyDescent="0.2">
      <c r="A197" s="181">
        <v>41707</v>
      </c>
      <c r="B197" s="175">
        <v>7956</v>
      </c>
      <c r="C197" s="175"/>
      <c r="D197" s="176" t="s">
        <v>142</v>
      </c>
      <c r="E197" s="175"/>
      <c r="F197" s="175"/>
      <c r="G197" s="175"/>
      <c r="H197" s="175">
        <v>40</v>
      </c>
      <c r="I197" s="175"/>
    </row>
    <row r="198" spans="1:9" ht="12.75" hidden="1" customHeight="1" x14ac:dyDescent="0.2">
      <c r="A198" s="181">
        <v>41707</v>
      </c>
      <c r="B198" s="175">
        <v>7957</v>
      </c>
      <c r="C198" s="175"/>
      <c r="D198" s="176" t="s">
        <v>137</v>
      </c>
      <c r="E198" s="175"/>
      <c r="F198" s="175"/>
      <c r="G198" s="175"/>
      <c r="H198" s="175">
        <v>38</v>
      </c>
      <c r="I198" s="175"/>
    </row>
    <row r="199" spans="1:9" hidden="1" x14ac:dyDescent="0.2">
      <c r="A199" s="181">
        <v>41701</v>
      </c>
      <c r="B199" s="175">
        <v>7958</v>
      </c>
      <c r="C199" s="175"/>
      <c r="D199" s="176" t="s">
        <v>140</v>
      </c>
      <c r="E199" s="175" t="s">
        <v>166</v>
      </c>
      <c r="F199" s="175" t="s">
        <v>90</v>
      </c>
      <c r="G199" s="175"/>
      <c r="H199" s="175">
        <v>32</v>
      </c>
      <c r="I199" s="175"/>
    </row>
    <row r="200" spans="1:9" hidden="1" x14ac:dyDescent="0.2">
      <c r="A200" s="181">
        <v>41707</v>
      </c>
      <c r="B200" s="175">
        <v>7959</v>
      </c>
      <c r="C200" s="175"/>
      <c r="D200" s="176" t="s">
        <v>137</v>
      </c>
      <c r="E200" s="175"/>
      <c r="F200" s="175"/>
      <c r="G200" s="175"/>
      <c r="H200" s="175">
        <v>36</v>
      </c>
      <c r="I200" s="175"/>
    </row>
    <row r="201" spans="1:9" hidden="1" x14ac:dyDescent="0.2">
      <c r="A201" s="181">
        <v>41707</v>
      </c>
      <c r="B201" s="175">
        <v>7960</v>
      </c>
      <c r="C201" s="175"/>
      <c r="D201" s="176" t="s">
        <v>137</v>
      </c>
      <c r="E201" s="175"/>
      <c r="F201" s="175"/>
      <c r="G201" s="175"/>
      <c r="H201" s="175">
        <v>38</v>
      </c>
      <c r="I201" s="175"/>
    </row>
    <row r="202" spans="1:9" hidden="1" x14ac:dyDescent="0.2">
      <c r="A202" s="181">
        <v>41707</v>
      </c>
      <c r="B202" s="175">
        <v>7961</v>
      </c>
      <c r="C202" s="175"/>
      <c r="D202" s="176" t="s">
        <v>143</v>
      </c>
      <c r="E202" s="175"/>
      <c r="F202" s="175"/>
      <c r="G202" s="175"/>
      <c r="H202" s="175">
        <v>42</v>
      </c>
      <c r="I202" s="175"/>
    </row>
    <row r="203" spans="1:9" hidden="1" x14ac:dyDescent="0.2">
      <c r="A203" s="181">
        <v>41707</v>
      </c>
      <c r="B203" s="175">
        <v>7962</v>
      </c>
      <c r="C203" s="175"/>
      <c r="D203" s="176" t="s">
        <v>145</v>
      </c>
      <c r="E203" s="175"/>
      <c r="F203" s="175"/>
      <c r="G203" s="175"/>
      <c r="H203" s="175">
        <v>32</v>
      </c>
      <c r="I203" s="175"/>
    </row>
    <row r="204" spans="1:9" hidden="1" x14ac:dyDescent="0.2">
      <c r="A204" s="181">
        <v>41707</v>
      </c>
      <c r="B204" s="175">
        <v>7963</v>
      </c>
      <c r="C204" s="175"/>
      <c r="D204" s="176" t="s">
        <v>150</v>
      </c>
      <c r="E204" s="175"/>
      <c r="F204" s="175"/>
      <c r="G204" s="175"/>
      <c r="H204" s="175">
        <v>32</v>
      </c>
      <c r="I204" s="175"/>
    </row>
    <row r="205" spans="1:9" hidden="1" x14ac:dyDescent="0.2">
      <c r="A205" s="181">
        <v>41707</v>
      </c>
      <c r="B205" s="175">
        <v>7964</v>
      </c>
      <c r="C205" s="175"/>
      <c r="D205" s="176" t="s">
        <v>145</v>
      </c>
      <c r="E205" s="175"/>
      <c r="F205" s="175"/>
      <c r="G205" s="175"/>
      <c r="H205" s="175">
        <v>38</v>
      </c>
      <c r="I205" s="175"/>
    </row>
    <row r="206" spans="1:9" hidden="1" x14ac:dyDescent="0.2">
      <c r="A206" s="181">
        <v>41707</v>
      </c>
      <c r="B206" s="175">
        <v>7965</v>
      </c>
      <c r="C206" s="175"/>
      <c r="D206" s="176" t="s">
        <v>145</v>
      </c>
      <c r="E206" s="175"/>
      <c r="F206" s="175"/>
      <c r="G206" s="175"/>
      <c r="H206" s="175">
        <v>34</v>
      </c>
      <c r="I206" s="175"/>
    </row>
    <row r="207" spans="1:9" hidden="1" x14ac:dyDescent="0.2">
      <c r="A207" s="181">
        <v>41707</v>
      </c>
      <c r="B207" s="175">
        <v>7966</v>
      </c>
      <c r="C207" s="175"/>
      <c r="D207" s="176" t="s">
        <v>135</v>
      </c>
      <c r="E207" s="175"/>
      <c r="F207" s="175"/>
      <c r="G207" s="175"/>
      <c r="H207" s="175">
        <v>40</v>
      </c>
      <c r="I207" s="175"/>
    </row>
    <row r="208" spans="1:9" hidden="1" x14ac:dyDescent="0.2">
      <c r="A208" s="181">
        <v>41707</v>
      </c>
      <c r="B208" s="175">
        <v>7967</v>
      </c>
      <c r="C208" s="175"/>
      <c r="D208" s="176" t="s">
        <v>143</v>
      </c>
      <c r="E208" s="175"/>
      <c r="F208" s="175"/>
      <c r="G208" s="175"/>
      <c r="H208" s="175">
        <v>38</v>
      </c>
      <c r="I208" s="175"/>
    </row>
    <row r="209" spans="1:9" hidden="1" x14ac:dyDescent="0.2">
      <c r="A209" s="181">
        <v>41707</v>
      </c>
      <c r="B209" s="175">
        <v>7968</v>
      </c>
      <c r="C209" s="175"/>
      <c r="D209" s="176" t="s">
        <v>142</v>
      </c>
      <c r="E209" s="175"/>
      <c r="F209" s="175"/>
      <c r="G209" s="175"/>
      <c r="H209" s="175">
        <v>36</v>
      </c>
      <c r="I209" s="175"/>
    </row>
    <row r="210" spans="1:9" hidden="1" x14ac:dyDescent="0.2">
      <c r="A210" s="181">
        <v>41701</v>
      </c>
      <c r="B210" s="175">
        <v>7969</v>
      </c>
      <c r="C210" s="175"/>
      <c r="D210" s="176" t="s">
        <v>131</v>
      </c>
      <c r="E210" s="175" t="s">
        <v>163</v>
      </c>
      <c r="F210" s="175" t="s">
        <v>133</v>
      </c>
      <c r="G210" s="175"/>
      <c r="H210" s="175">
        <v>36</v>
      </c>
      <c r="I210" s="175"/>
    </row>
    <row r="211" spans="1:9" hidden="1" x14ac:dyDescent="0.2">
      <c r="A211" s="181">
        <v>41707</v>
      </c>
      <c r="B211" s="175">
        <v>7970</v>
      </c>
      <c r="C211" s="175"/>
      <c r="D211" s="176" t="s">
        <v>145</v>
      </c>
      <c r="E211" s="175"/>
      <c r="F211" s="175"/>
      <c r="G211" s="175"/>
      <c r="H211" s="175">
        <v>34</v>
      </c>
      <c r="I211" s="175"/>
    </row>
    <row r="212" spans="1:9" hidden="1" x14ac:dyDescent="0.2">
      <c r="A212" s="181">
        <v>41701</v>
      </c>
      <c r="B212" s="175">
        <v>7971</v>
      </c>
      <c r="C212" s="175"/>
      <c r="D212" s="176" t="s">
        <v>136</v>
      </c>
      <c r="E212" s="175" t="s">
        <v>160</v>
      </c>
      <c r="F212" s="175" t="s">
        <v>90</v>
      </c>
      <c r="G212" s="175"/>
      <c r="H212" s="175">
        <v>34</v>
      </c>
      <c r="I212" s="175"/>
    </row>
    <row r="213" spans="1:9" hidden="1" x14ac:dyDescent="0.2">
      <c r="A213" s="181">
        <v>41707</v>
      </c>
      <c r="B213" s="175">
        <v>7972</v>
      </c>
      <c r="C213" s="175"/>
      <c r="D213" s="176" t="s">
        <v>145</v>
      </c>
      <c r="E213" s="175"/>
      <c r="F213" s="175"/>
      <c r="G213" s="175"/>
      <c r="H213" s="175">
        <v>32</v>
      </c>
      <c r="I213" s="175"/>
    </row>
    <row r="214" spans="1:9" hidden="1" x14ac:dyDescent="0.2">
      <c r="A214" s="181">
        <v>41707</v>
      </c>
      <c r="B214" s="175">
        <v>7973</v>
      </c>
      <c r="C214" s="175"/>
      <c r="D214" s="176" t="s">
        <v>142</v>
      </c>
      <c r="E214" s="175"/>
      <c r="F214" s="175"/>
      <c r="G214" s="175"/>
      <c r="H214" s="175">
        <v>36</v>
      </c>
      <c r="I214" s="175"/>
    </row>
    <row r="215" spans="1:9" hidden="1" x14ac:dyDescent="0.2">
      <c r="A215" s="181">
        <v>41707</v>
      </c>
      <c r="B215" s="175">
        <v>7974</v>
      </c>
      <c r="C215" s="175"/>
      <c r="D215" s="176" t="s">
        <v>137</v>
      </c>
      <c r="E215" s="175"/>
      <c r="F215" s="175"/>
      <c r="G215" s="175"/>
      <c r="H215" s="175">
        <v>44</v>
      </c>
      <c r="I215" s="175"/>
    </row>
    <row r="216" spans="1:9" hidden="1" x14ac:dyDescent="0.2">
      <c r="A216" s="181">
        <v>41707</v>
      </c>
      <c r="B216" s="175">
        <v>7975</v>
      </c>
      <c r="C216" s="175"/>
      <c r="D216" s="176" t="s">
        <v>143</v>
      </c>
      <c r="E216" s="175"/>
      <c r="F216" s="175"/>
      <c r="G216" s="175"/>
      <c r="H216" s="175">
        <v>42</v>
      </c>
      <c r="I216" s="175"/>
    </row>
    <row r="217" spans="1:9" hidden="1" x14ac:dyDescent="0.2">
      <c r="A217" s="181">
        <v>41707</v>
      </c>
      <c r="B217" s="175">
        <v>7976</v>
      </c>
      <c r="C217" s="175"/>
      <c r="D217" s="176" t="s">
        <v>138</v>
      </c>
      <c r="E217" s="175"/>
      <c r="F217" s="175"/>
      <c r="G217" s="175"/>
      <c r="H217" s="175">
        <v>40</v>
      </c>
      <c r="I217" s="175"/>
    </row>
    <row r="218" spans="1:9" hidden="1" x14ac:dyDescent="0.2">
      <c r="A218" s="181">
        <v>41707</v>
      </c>
      <c r="B218" s="175">
        <v>7977</v>
      </c>
      <c r="C218" s="175"/>
      <c r="D218" s="176" t="s">
        <v>147</v>
      </c>
      <c r="E218" s="175"/>
      <c r="F218" s="175"/>
      <c r="G218" s="175"/>
      <c r="H218" s="175">
        <v>34</v>
      </c>
      <c r="I218" s="175"/>
    </row>
    <row r="219" spans="1:9" hidden="1" x14ac:dyDescent="0.2">
      <c r="A219" s="181">
        <v>41707</v>
      </c>
      <c r="B219" s="175">
        <v>7978</v>
      </c>
      <c r="C219" s="175"/>
      <c r="D219" s="176" t="s">
        <v>140</v>
      </c>
      <c r="E219" s="175"/>
      <c r="F219" s="175"/>
      <c r="G219" s="175"/>
      <c r="H219" s="175">
        <v>38</v>
      </c>
      <c r="I219" s="175"/>
    </row>
    <row r="220" spans="1:9" hidden="1" x14ac:dyDescent="0.2">
      <c r="A220" s="181">
        <v>41707</v>
      </c>
      <c r="B220" s="175">
        <v>7979</v>
      </c>
      <c r="C220" s="175"/>
      <c r="D220" s="176" t="s">
        <v>140</v>
      </c>
      <c r="E220" s="175"/>
      <c r="F220" s="175"/>
      <c r="G220" s="175"/>
      <c r="H220" s="175">
        <v>34</v>
      </c>
      <c r="I220" s="175"/>
    </row>
    <row r="221" spans="1:9" x14ac:dyDescent="0.2">
      <c r="A221" s="181">
        <v>42109</v>
      </c>
      <c r="B221" s="175">
        <v>662</v>
      </c>
      <c r="C221" s="175"/>
      <c r="D221" s="176" t="s">
        <v>145</v>
      </c>
      <c r="E221" s="175" t="s">
        <v>170</v>
      </c>
      <c r="F221" s="175"/>
      <c r="G221" s="175"/>
      <c r="H221" s="175">
        <v>26</v>
      </c>
      <c r="I221" s="175"/>
    </row>
    <row r="222" spans="1:9" x14ac:dyDescent="0.2">
      <c r="A222" s="181">
        <v>42109</v>
      </c>
      <c r="B222" s="175">
        <v>683</v>
      </c>
      <c r="C222" s="175"/>
      <c r="D222" s="176" t="s">
        <v>145</v>
      </c>
      <c r="E222" s="175" t="s">
        <v>178</v>
      </c>
      <c r="F222" s="175"/>
      <c r="G222" s="175"/>
      <c r="H222" s="175">
        <v>22</v>
      </c>
      <c r="I222" s="175"/>
    </row>
    <row r="223" spans="1:9" hidden="1" x14ac:dyDescent="0.2">
      <c r="A223" s="193">
        <v>41701</v>
      </c>
      <c r="B223" s="175">
        <v>7982</v>
      </c>
      <c r="C223" s="175"/>
      <c r="D223" s="176" t="s">
        <v>140</v>
      </c>
      <c r="E223" s="175" t="s">
        <v>154</v>
      </c>
      <c r="F223" s="175" t="s">
        <v>90</v>
      </c>
      <c r="G223" s="175" t="s">
        <v>59</v>
      </c>
      <c r="H223" s="175">
        <v>34</v>
      </c>
      <c r="I223" s="175"/>
    </row>
    <row r="224" spans="1:9" hidden="1" x14ac:dyDescent="0.2">
      <c r="A224" s="181">
        <v>41707</v>
      </c>
      <c r="B224" s="175">
        <v>7983</v>
      </c>
      <c r="C224" s="175"/>
      <c r="D224" s="176" t="s">
        <v>143</v>
      </c>
      <c r="E224" s="175"/>
      <c r="F224" s="175"/>
      <c r="G224" s="175"/>
      <c r="H224" s="175">
        <v>40</v>
      </c>
      <c r="I224" s="175"/>
    </row>
    <row r="225" spans="1:9" hidden="1" x14ac:dyDescent="0.2">
      <c r="A225" s="181">
        <v>41707</v>
      </c>
      <c r="B225" s="175">
        <v>7984</v>
      </c>
      <c r="C225" s="175"/>
      <c r="D225" s="176" t="s">
        <v>137</v>
      </c>
      <c r="E225" s="175"/>
      <c r="F225" s="175"/>
      <c r="G225" s="175"/>
      <c r="H225" s="175">
        <v>40</v>
      </c>
      <c r="I225" s="175"/>
    </row>
    <row r="226" spans="1:9" hidden="1" x14ac:dyDescent="0.2">
      <c r="A226" s="181">
        <v>41707</v>
      </c>
      <c r="B226" s="175">
        <v>7985</v>
      </c>
      <c r="C226" s="175"/>
      <c r="D226" s="176" t="s">
        <v>142</v>
      </c>
      <c r="E226" s="175"/>
      <c r="F226" s="175"/>
      <c r="G226" s="175"/>
      <c r="H226" s="175">
        <v>38</v>
      </c>
      <c r="I226" s="175"/>
    </row>
    <row r="227" spans="1:9" hidden="1" x14ac:dyDescent="0.2">
      <c r="A227" s="181">
        <v>41707</v>
      </c>
      <c r="B227" s="175">
        <v>7986</v>
      </c>
      <c r="C227" s="175"/>
      <c r="D227" s="176" t="s">
        <v>136</v>
      </c>
      <c r="E227" s="175"/>
      <c r="F227" s="175"/>
      <c r="G227" s="175"/>
      <c r="H227" s="175">
        <v>36</v>
      </c>
      <c r="I227" s="175"/>
    </row>
    <row r="228" spans="1:9" hidden="1" x14ac:dyDescent="0.2">
      <c r="A228" s="181">
        <v>41707</v>
      </c>
      <c r="B228" s="175">
        <v>7987</v>
      </c>
      <c r="C228" s="175"/>
      <c r="D228" s="176" t="s">
        <v>142</v>
      </c>
      <c r="E228" s="175"/>
      <c r="F228" s="175"/>
      <c r="G228" s="175"/>
      <c r="H228" s="175">
        <v>34</v>
      </c>
      <c r="I228" s="175"/>
    </row>
    <row r="229" spans="1:9" hidden="1" x14ac:dyDescent="0.2">
      <c r="A229" s="181">
        <v>41701</v>
      </c>
      <c r="B229" s="175">
        <v>7989</v>
      </c>
      <c r="C229" s="175"/>
      <c r="D229" s="176" t="s">
        <v>137</v>
      </c>
      <c r="E229" s="175" t="s">
        <v>163</v>
      </c>
      <c r="F229" s="175" t="s">
        <v>90</v>
      </c>
      <c r="G229" s="175"/>
      <c r="H229" s="175">
        <v>36</v>
      </c>
      <c r="I229" s="175"/>
    </row>
    <row r="230" spans="1:9" hidden="1" x14ac:dyDescent="0.2">
      <c r="A230" s="181">
        <v>41707</v>
      </c>
      <c r="B230" s="175">
        <v>7992</v>
      </c>
      <c r="C230" s="175"/>
      <c r="D230" s="176" t="s">
        <v>137</v>
      </c>
      <c r="E230" s="175"/>
      <c r="F230" s="175"/>
      <c r="G230" s="175"/>
      <c r="H230" s="175">
        <v>42</v>
      </c>
      <c r="I230" s="175"/>
    </row>
    <row r="231" spans="1:9" hidden="1" x14ac:dyDescent="0.2">
      <c r="A231" s="181">
        <v>41701</v>
      </c>
      <c r="B231" s="175">
        <v>7993</v>
      </c>
      <c r="C231" s="175"/>
      <c r="D231" s="176" t="s">
        <v>137</v>
      </c>
      <c r="E231" s="175"/>
      <c r="F231" s="175"/>
      <c r="G231" s="175"/>
      <c r="H231" s="175">
        <v>38</v>
      </c>
      <c r="I231" s="175"/>
    </row>
    <row r="232" spans="1:9" hidden="1" x14ac:dyDescent="0.2">
      <c r="A232" s="181">
        <v>41701</v>
      </c>
      <c r="B232" s="175">
        <v>7994</v>
      </c>
      <c r="C232" s="175"/>
      <c r="D232" s="176" t="s">
        <v>140</v>
      </c>
      <c r="E232" s="175" t="s">
        <v>156</v>
      </c>
      <c r="F232" s="175" t="s">
        <v>90</v>
      </c>
      <c r="G232" s="175"/>
      <c r="H232" s="175">
        <v>30</v>
      </c>
      <c r="I232" s="175"/>
    </row>
    <row r="233" spans="1:9" hidden="1" x14ac:dyDescent="0.2">
      <c r="A233" s="181">
        <v>41707</v>
      </c>
      <c r="B233" s="175">
        <v>7996</v>
      </c>
      <c r="C233" s="175"/>
      <c r="D233" s="176" t="s">
        <v>142</v>
      </c>
      <c r="E233" s="175"/>
      <c r="F233" s="175"/>
      <c r="G233" s="175"/>
      <c r="H233" s="175">
        <v>38</v>
      </c>
      <c r="I233" s="175"/>
    </row>
    <row r="234" spans="1:9" hidden="1" x14ac:dyDescent="0.2">
      <c r="A234" s="181">
        <v>41707</v>
      </c>
      <c r="B234" s="175">
        <v>7997</v>
      </c>
      <c r="C234" s="175"/>
      <c r="D234" s="176" t="s">
        <v>142</v>
      </c>
      <c r="E234" s="175"/>
      <c r="F234" s="175"/>
      <c r="G234" s="175"/>
      <c r="H234" s="175">
        <v>36</v>
      </c>
      <c r="I234" s="175"/>
    </row>
    <row r="235" spans="1:9" hidden="1" x14ac:dyDescent="0.2">
      <c r="A235" s="181">
        <v>41707</v>
      </c>
      <c r="B235" s="175">
        <v>7999</v>
      </c>
      <c r="C235" s="175"/>
      <c r="D235" s="176" t="s">
        <v>140</v>
      </c>
      <c r="E235" s="175"/>
      <c r="F235" s="175"/>
      <c r="G235" s="175"/>
      <c r="H235" s="175">
        <v>42</v>
      </c>
      <c r="I235" s="175"/>
    </row>
    <row r="236" spans="1:9" hidden="1" x14ac:dyDescent="0.2">
      <c r="A236" s="181">
        <v>41707</v>
      </c>
      <c r="B236" s="175">
        <v>8000</v>
      </c>
      <c r="C236" s="175"/>
      <c r="D236" s="176" t="s">
        <v>140</v>
      </c>
      <c r="E236" s="175"/>
      <c r="F236" s="175"/>
      <c r="G236" s="175"/>
      <c r="H236" s="175">
        <v>36</v>
      </c>
      <c r="I236" s="175"/>
    </row>
    <row r="237" spans="1:9" hidden="1" x14ac:dyDescent="0.2">
      <c r="A237" s="181">
        <v>41700</v>
      </c>
      <c r="B237" s="175" t="s">
        <v>141</v>
      </c>
      <c r="C237" s="175"/>
      <c r="D237" s="176" t="s">
        <v>140</v>
      </c>
      <c r="E237" s="175" t="s">
        <v>141</v>
      </c>
      <c r="F237" s="175"/>
      <c r="G237" s="175"/>
      <c r="H237" s="175">
        <v>30</v>
      </c>
      <c r="I237" s="175"/>
    </row>
    <row r="238" spans="1:9" hidden="1" x14ac:dyDescent="0.2">
      <c r="A238" s="181">
        <v>41700</v>
      </c>
      <c r="B238" s="175" t="s">
        <v>132</v>
      </c>
      <c r="C238" s="175"/>
      <c r="D238" s="176" t="s">
        <v>131</v>
      </c>
      <c r="E238" s="175" t="s">
        <v>134</v>
      </c>
      <c r="F238" s="175" t="s">
        <v>133</v>
      </c>
      <c r="G238" s="175"/>
      <c r="H238" s="175">
        <v>40</v>
      </c>
      <c r="I238" s="175"/>
    </row>
    <row r="239" spans="1:9" x14ac:dyDescent="0.2">
      <c r="A239" s="181">
        <v>42109</v>
      </c>
      <c r="B239" s="175">
        <v>605</v>
      </c>
      <c r="C239" s="175"/>
      <c r="D239" s="176" t="s">
        <v>145</v>
      </c>
      <c r="E239" s="175" t="s">
        <v>163</v>
      </c>
      <c r="F239" s="175" t="s">
        <v>89</v>
      </c>
      <c r="G239" s="175"/>
      <c r="H239" s="175">
        <v>32</v>
      </c>
      <c r="I239" s="175"/>
    </row>
    <row r="240" spans="1:9" x14ac:dyDescent="0.2">
      <c r="A240" s="181">
        <v>42109</v>
      </c>
      <c r="B240" s="175">
        <v>606</v>
      </c>
      <c r="C240" s="175"/>
      <c r="D240" s="176" t="s">
        <v>145</v>
      </c>
      <c r="E240" s="175" t="s">
        <v>163</v>
      </c>
      <c r="F240" s="175" t="s">
        <v>89</v>
      </c>
      <c r="G240" s="175"/>
      <c r="H240" s="175">
        <v>32</v>
      </c>
      <c r="I240" s="175"/>
    </row>
    <row r="241" spans="1:9" x14ac:dyDescent="0.2">
      <c r="A241" s="181">
        <v>42109</v>
      </c>
      <c r="B241" s="175">
        <v>803</v>
      </c>
      <c r="C241" s="175"/>
      <c r="D241" s="176" t="s">
        <v>143</v>
      </c>
      <c r="E241" s="175" t="s">
        <v>170</v>
      </c>
      <c r="F241" s="175"/>
      <c r="G241" s="175"/>
      <c r="H241" s="175">
        <v>36</v>
      </c>
      <c r="I241" s="175"/>
    </row>
    <row r="242" spans="1:9" x14ac:dyDescent="0.2">
      <c r="A242" s="181">
        <v>42109</v>
      </c>
      <c r="B242" s="175">
        <v>826</v>
      </c>
      <c r="C242" s="175"/>
      <c r="D242" s="176" t="s">
        <v>142</v>
      </c>
      <c r="E242" s="175" t="s">
        <v>170</v>
      </c>
      <c r="F242" s="175"/>
      <c r="G242" s="175"/>
      <c r="H242" s="175">
        <v>32</v>
      </c>
      <c r="I242" s="175"/>
    </row>
    <row r="243" spans="1:9" x14ac:dyDescent="0.2">
      <c r="A243" s="181">
        <v>42109</v>
      </c>
      <c r="B243" s="175">
        <v>877</v>
      </c>
      <c r="C243" s="175"/>
      <c r="D243" s="176" t="s">
        <v>142</v>
      </c>
      <c r="E243" s="175" t="s">
        <v>169</v>
      </c>
      <c r="F243" s="175"/>
      <c r="G243" s="175"/>
      <c r="H243" s="175">
        <v>34</v>
      </c>
      <c r="I243" s="175"/>
    </row>
    <row r="244" spans="1:9" x14ac:dyDescent="0.2">
      <c r="A244" s="181">
        <v>42109</v>
      </c>
      <c r="B244" s="175">
        <v>898</v>
      </c>
      <c r="C244" s="175"/>
      <c r="D244" s="176" t="s">
        <v>142</v>
      </c>
      <c r="E244" s="175" t="s">
        <v>170</v>
      </c>
      <c r="F244" s="175"/>
      <c r="G244" s="197"/>
      <c r="H244" s="175">
        <v>34</v>
      </c>
      <c r="I244" s="175"/>
    </row>
    <row r="245" spans="1:9" x14ac:dyDescent="0.2">
      <c r="A245" s="181">
        <v>42109</v>
      </c>
      <c r="B245" s="175">
        <v>834</v>
      </c>
      <c r="C245" s="175"/>
      <c r="D245" s="176" t="s">
        <v>142</v>
      </c>
      <c r="E245" s="175" t="s">
        <v>172</v>
      </c>
      <c r="F245" s="175"/>
      <c r="G245" s="197"/>
      <c r="H245" s="175">
        <v>30</v>
      </c>
      <c r="I245" s="175"/>
    </row>
    <row r="246" spans="1:9" x14ac:dyDescent="0.2">
      <c r="A246" s="181">
        <v>42109</v>
      </c>
      <c r="B246" s="175">
        <v>897</v>
      </c>
      <c r="C246" s="175"/>
      <c r="D246" s="176" t="s">
        <v>142</v>
      </c>
      <c r="E246" s="175" t="s">
        <v>169</v>
      </c>
      <c r="F246" s="175"/>
      <c r="G246" s="197"/>
      <c r="H246" s="175">
        <v>30</v>
      </c>
      <c r="I246" s="175"/>
    </row>
    <row r="247" spans="1:9" x14ac:dyDescent="0.2">
      <c r="A247" s="181">
        <v>42109</v>
      </c>
      <c r="B247" s="175">
        <v>805</v>
      </c>
      <c r="C247" s="175"/>
      <c r="D247" s="176" t="s">
        <v>142</v>
      </c>
      <c r="E247" s="175" t="s">
        <v>155</v>
      </c>
      <c r="F247" s="175"/>
      <c r="G247" s="197"/>
      <c r="H247" s="175">
        <v>32</v>
      </c>
      <c r="I247" s="175"/>
    </row>
    <row r="248" spans="1:9" x14ac:dyDescent="0.2">
      <c r="A248" s="181">
        <v>42109</v>
      </c>
      <c r="B248" s="175">
        <v>689</v>
      </c>
      <c r="C248" s="175"/>
      <c r="D248" s="176" t="s">
        <v>140</v>
      </c>
      <c r="E248" s="175" t="s">
        <v>170</v>
      </c>
      <c r="F248" s="175"/>
      <c r="G248" s="197"/>
      <c r="H248" s="175">
        <v>32</v>
      </c>
      <c r="I248" s="175"/>
    </row>
    <row r="249" spans="1:9" x14ac:dyDescent="0.2">
      <c r="A249" s="181">
        <v>42109</v>
      </c>
      <c r="B249" s="175">
        <v>604</v>
      </c>
      <c r="C249" s="175"/>
      <c r="D249" s="176" t="s">
        <v>140</v>
      </c>
      <c r="E249" s="175" t="s">
        <v>170</v>
      </c>
      <c r="F249" s="175"/>
      <c r="G249" s="197"/>
      <c r="H249" s="175">
        <v>32</v>
      </c>
      <c r="I249" s="175"/>
    </row>
    <row r="250" spans="1:9" x14ac:dyDescent="0.2">
      <c r="A250" s="181">
        <v>42109</v>
      </c>
      <c r="B250" s="175">
        <v>616</v>
      </c>
      <c r="C250" s="175"/>
      <c r="D250" s="176" t="s">
        <v>140</v>
      </c>
      <c r="E250" s="175" t="s">
        <v>170</v>
      </c>
      <c r="F250" s="175"/>
      <c r="G250" s="197"/>
      <c r="H250" s="175">
        <v>26</v>
      </c>
      <c r="I250" s="175"/>
    </row>
    <row r="251" spans="1:9" x14ac:dyDescent="0.2">
      <c r="A251" s="181">
        <v>42109</v>
      </c>
      <c r="B251" s="175">
        <v>676</v>
      </c>
      <c r="C251" s="175"/>
      <c r="D251" s="176" t="s">
        <v>140</v>
      </c>
      <c r="E251" s="175" t="s">
        <v>155</v>
      </c>
      <c r="F251" s="175" t="s">
        <v>89</v>
      </c>
      <c r="G251" s="197"/>
      <c r="H251" s="175">
        <v>28</v>
      </c>
      <c r="I251" s="175"/>
    </row>
    <row r="252" spans="1:9" x14ac:dyDescent="0.2">
      <c r="A252" s="181">
        <v>42109</v>
      </c>
      <c r="B252" s="175">
        <v>627</v>
      </c>
      <c r="C252" s="175"/>
      <c r="D252" s="176" t="s">
        <v>139</v>
      </c>
      <c r="E252" s="175"/>
      <c r="F252" s="175"/>
      <c r="G252" s="197"/>
      <c r="H252" s="175">
        <v>30</v>
      </c>
      <c r="I252" s="175"/>
    </row>
    <row r="253" spans="1:9" x14ac:dyDescent="0.2">
      <c r="A253" s="181">
        <v>42109</v>
      </c>
      <c r="B253" s="175">
        <v>681</v>
      </c>
      <c r="C253" s="175"/>
      <c r="D253" s="176" t="s">
        <v>139</v>
      </c>
      <c r="E253" s="175" t="s">
        <v>170</v>
      </c>
      <c r="F253" s="175"/>
      <c r="G253" s="197"/>
      <c r="H253" s="175">
        <v>32</v>
      </c>
      <c r="I253" s="175"/>
    </row>
    <row r="254" spans="1:9" x14ac:dyDescent="0.2">
      <c r="A254" s="181">
        <v>42109</v>
      </c>
      <c r="B254" s="175">
        <v>629</v>
      </c>
      <c r="C254" s="175"/>
      <c r="D254" s="176" t="s">
        <v>139</v>
      </c>
      <c r="E254" s="175" t="s">
        <v>170</v>
      </c>
      <c r="F254" s="175"/>
      <c r="G254" s="197"/>
      <c r="H254" s="175">
        <v>34</v>
      </c>
      <c r="I254" s="175"/>
    </row>
    <row r="255" spans="1:9" x14ac:dyDescent="0.2">
      <c r="A255" s="181">
        <v>42109</v>
      </c>
      <c r="B255" s="175">
        <v>684</v>
      </c>
      <c r="C255" s="175"/>
      <c r="D255" s="176" t="s">
        <v>139</v>
      </c>
      <c r="E255" s="175" t="s">
        <v>170</v>
      </c>
      <c r="F255" s="175"/>
      <c r="G255" s="197"/>
      <c r="H255" s="175">
        <v>28</v>
      </c>
      <c r="I255" s="175"/>
    </row>
    <row r="256" spans="1:9" x14ac:dyDescent="0.2">
      <c r="A256" s="181">
        <v>42109</v>
      </c>
      <c r="B256" s="175">
        <v>23</v>
      </c>
      <c r="C256" s="175"/>
      <c r="D256" s="176" t="s">
        <v>139</v>
      </c>
      <c r="E256" s="175" t="s">
        <v>170</v>
      </c>
      <c r="F256" s="175"/>
      <c r="G256" s="197"/>
      <c r="H256" s="175">
        <v>34</v>
      </c>
      <c r="I256" s="175"/>
    </row>
    <row r="257" spans="1:9" x14ac:dyDescent="0.2">
      <c r="A257" s="181">
        <v>42109</v>
      </c>
      <c r="B257" s="175">
        <v>617</v>
      </c>
      <c r="C257" s="175"/>
      <c r="D257" s="176" t="s">
        <v>138</v>
      </c>
      <c r="E257" s="175"/>
      <c r="F257" s="175"/>
      <c r="G257" s="197"/>
      <c r="H257" s="175">
        <v>30</v>
      </c>
      <c r="I257" s="175"/>
    </row>
    <row r="258" spans="1:9" x14ac:dyDescent="0.2">
      <c r="A258" s="181">
        <v>42109</v>
      </c>
      <c r="B258" s="175">
        <v>674</v>
      </c>
      <c r="C258" s="175"/>
      <c r="D258" s="176" t="s">
        <v>138</v>
      </c>
      <c r="E258" s="175" t="s">
        <v>155</v>
      </c>
      <c r="F258" s="175"/>
      <c r="G258" s="197"/>
      <c r="H258" s="175">
        <v>30</v>
      </c>
      <c r="I258" s="175"/>
    </row>
    <row r="259" spans="1:9" x14ac:dyDescent="0.2">
      <c r="A259" s="181">
        <v>42109</v>
      </c>
      <c r="B259" s="175">
        <v>670</v>
      </c>
      <c r="C259" s="175"/>
      <c r="D259" s="176" t="s">
        <v>138</v>
      </c>
      <c r="E259" s="175" t="s">
        <v>155</v>
      </c>
      <c r="F259" s="175"/>
      <c r="G259" s="197"/>
      <c r="H259" s="175">
        <v>26</v>
      </c>
      <c r="I259" s="175"/>
    </row>
    <row r="260" spans="1:9" x14ac:dyDescent="0.2">
      <c r="A260" s="181">
        <v>42109</v>
      </c>
      <c r="B260" s="175">
        <v>685</v>
      </c>
      <c r="C260" s="175"/>
      <c r="D260" s="176" t="s">
        <v>138</v>
      </c>
      <c r="E260" s="175" t="s">
        <v>155</v>
      </c>
      <c r="F260" s="175"/>
      <c r="G260" s="197"/>
      <c r="H260" s="175">
        <v>26</v>
      </c>
      <c r="I260" s="175"/>
    </row>
    <row r="261" spans="1:9" x14ac:dyDescent="0.2">
      <c r="A261" s="181">
        <v>42109</v>
      </c>
      <c r="B261" s="175">
        <v>625</v>
      </c>
      <c r="C261" s="175"/>
      <c r="D261" s="176" t="s">
        <v>147</v>
      </c>
      <c r="E261" s="175" t="s">
        <v>170</v>
      </c>
      <c r="F261" s="175"/>
      <c r="G261" s="197"/>
      <c r="H261" s="175">
        <v>30</v>
      </c>
      <c r="I261" s="175"/>
    </row>
    <row r="262" spans="1:9" x14ac:dyDescent="0.2">
      <c r="A262" s="181">
        <v>42109</v>
      </c>
      <c r="B262" s="175">
        <v>677</v>
      </c>
      <c r="C262" s="175"/>
      <c r="D262" s="176" t="s">
        <v>147</v>
      </c>
      <c r="E262" s="175" t="s">
        <v>156</v>
      </c>
      <c r="F262" s="175"/>
      <c r="G262" s="197"/>
      <c r="H262" s="175">
        <v>32</v>
      </c>
      <c r="I262" s="175"/>
    </row>
    <row r="263" spans="1:9" x14ac:dyDescent="0.2">
      <c r="A263" s="181">
        <v>42109</v>
      </c>
      <c r="B263" s="175">
        <v>626</v>
      </c>
      <c r="C263" s="175"/>
      <c r="D263" s="176" t="s">
        <v>147</v>
      </c>
      <c r="E263" s="175"/>
      <c r="F263" s="175"/>
      <c r="G263" s="197"/>
      <c r="H263" s="175">
        <v>32</v>
      </c>
      <c r="I263" s="175"/>
    </row>
    <row r="264" spans="1:9" x14ac:dyDescent="0.2">
      <c r="A264" s="181">
        <v>42109</v>
      </c>
      <c r="B264" s="175">
        <v>615</v>
      </c>
      <c r="C264" s="175"/>
      <c r="D264" s="176" t="s">
        <v>272</v>
      </c>
      <c r="E264" s="175"/>
      <c r="F264" s="175"/>
      <c r="G264" s="197"/>
      <c r="H264" s="175">
        <v>44</v>
      </c>
      <c r="I264" s="175"/>
    </row>
    <row r="265" spans="1:9" x14ac:dyDescent="0.2">
      <c r="A265" s="181">
        <v>42109</v>
      </c>
      <c r="B265" s="175">
        <v>645</v>
      </c>
      <c r="C265" s="175"/>
      <c r="D265" s="176" t="s">
        <v>272</v>
      </c>
      <c r="E265" s="175" t="s">
        <v>155</v>
      </c>
      <c r="F265" s="175" t="s">
        <v>89</v>
      </c>
      <c r="G265" s="197"/>
      <c r="H265" s="175">
        <v>48</v>
      </c>
      <c r="I265" s="175"/>
    </row>
    <row r="266" spans="1:9" x14ac:dyDescent="0.2">
      <c r="A266" s="181">
        <v>42109</v>
      </c>
      <c r="B266" s="175">
        <v>692</v>
      </c>
      <c r="C266" s="175"/>
      <c r="D266" s="176" t="s">
        <v>271</v>
      </c>
      <c r="E266" s="175" t="s">
        <v>170</v>
      </c>
      <c r="F266" s="175"/>
      <c r="H266" s="175">
        <v>48</v>
      </c>
      <c r="I266" s="175"/>
    </row>
    <row r="267" spans="1:9" x14ac:dyDescent="0.2">
      <c r="A267" s="181">
        <v>42109</v>
      </c>
      <c r="B267" s="175">
        <v>630</v>
      </c>
      <c r="C267" s="175"/>
      <c r="D267" s="175" t="s">
        <v>271</v>
      </c>
      <c r="E267" s="175" t="s">
        <v>157</v>
      </c>
      <c r="F267" s="175"/>
      <c r="G267" s="197"/>
      <c r="H267" s="175">
        <v>46</v>
      </c>
      <c r="I267" s="175"/>
    </row>
    <row r="268" spans="1:9" x14ac:dyDescent="0.2">
      <c r="A268" s="181">
        <v>42109</v>
      </c>
      <c r="B268" s="175">
        <v>637</v>
      </c>
      <c r="C268" s="175"/>
      <c r="D268" s="176" t="s">
        <v>271</v>
      </c>
      <c r="E268" s="175" t="s">
        <v>156</v>
      </c>
      <c r="F268" s="175"/>
      <c r="G268" s="197"/>
      <c r="H268" s="175">
        <v>48</v>
      </c>
      <c r="I268" s="175"/>
    </row>
    <row r="269" spans="1:9" x14ac:dyDescent="0.2">
      <c r="A269" s="181">
        <v>42109</v>
      </c>
      <c r="B269" s="175">
        <v>624</v>
      </c>
      <c r="C269" s="175"/>
      <c r="D269" s="176" t="s">
        <v>271</v>
      </c>
      <c r="E269" s="175" t="s">
        <v>170</v>
      </c>
      <c r="F269" s="175"/>
      <c r="G269" s="197"/>
      <c r="H269" s="175">
        <v>42</v>
      </c>
      <c r="I269" s="175"/>
    </row>
    <row r="270" spans="1:9" x14ac:dyDescent="0.2">
      <c r="A270" s="181">
        <v>42109</v>
      </c>
      <c r="B270" s="175">
        <v>634</v>
      </c>
      <c r="C270" s="175"/>
      <c r="D270" s="176" t="s">
        <v>271</v>
      </c>
      <c r="E270" s="175"/>
      <c r="F270" s="175"/>
      <c r="G270" s="197"/>
      <c r="H270" s="175">
        <v>44</v>
      </c>
      <c r="I270" s="175"/>
    </row>
    <row r="271" spans="1:9" x14ac:dyDescent="0.2">
      <c r="A271" s="181">
        <v>42109</v>
      </c>
      <c r="B271" s="175">
        <v>666</v>
      </c>
      <c r="C271" s="175"/>
      <c r="D271" s="176" t="s">
        <v>271</v>
      </c>
      <c r="E271" s="175"/>
      <c r="F271" s="175"/>
      <c r="G271" s="197"/>
      <c r="H271" s="175">
        <v>48</v>
      </c>
      <c r="I271" s="175"/>
    </row>
    <row r="272" spans="1:9" x14ac:dyDescent="0.2">
      <c r="A272" s="181">
        <v>42109</v>
      </c>
      <c r="B272" s="175">
        <v>636</v>
      </c>
      <c r="C272" s="175"/>
      <c r="D272" s="176" t="s">
        <v>271</v>
      </c>
      <c r="E272" s="175"/>
      <c r="F272" s="175"/>
      <c r="G272" s="197"/>
      <c r="H272" s="175">
        <v>44</v>
      </c>
      <c r="I272" s="175"/>
    </row>
    <row r="273" spans="1:9" x14ac:dyDescent="0.2">
      <c r="A273" s="181">
        <v>42109</v>
      </c>
      <c r="B273" s="175">
        <v>608</v>
      </c>
      <c r="C273" s="175"/>
      <c r="D273" s="176" t="s">
        <v>271</v>
      </c>
      <c r="E273" s="175"/>
      <c r="F273" s="175"/>
      <c r="G273" s="197"/>
      <c r="H273" s="175">
        <v>46</v>
      </c>
      <c r="I273" s="175"/>
    </row>
    <row r="274" spans="1:9" x14ac:dyDescent="0.2">
      <c r="A274" s="181">
        <v>42109</v>
      </c>
      <c r="B274" s="175">
        <v>669</v>
      </c>
      <c r="C274" s="175"/>
      <c r="D274" s="176" t="s">
        <v>271</v>
      </c>
      <c r="E274" s="175"/>
      <c r="F274" s="175"/>
      <c r="G274" s="197"/>
      <c r="H274" s="175">
        <v>46</v>
      </c>
      <c r="I274" s="175"/>
    </row>
    <row r="275" spans="1:9" x14ac:dyDescent="0.2">
      <c r="A275" s="181">
        <v>42109</v>
      </c>
      <c r="B275" s="175">
        <v>628</v>
      </c>
      <c r="C275" s="175"/>
      <c r="D275" s="176" t="s">
        <v>271</v>
      </c>
      <c r="E275" s="175"/>
      <c r="F275" s="175"/>
      <c r="G275" s="197"/>
      <c r="H275" s="175">
        <v>42</v>
      </c>
      <c r="I275" s="175"/>
    </row>
    <row r="276" spans="1:9" x14ac:dyDescent="0.2">
      <c r="A276" s="181">
        <v>42109</v>
      </c>
      <c r="B276" s="175">
        <v>602</v>
      </c>
      <c r="C276" s="175"/>
      <c r="D276" s="176" t="s">
        <v>271</v>
      </c>
      <c r="E276" s="175"/>
      <c r="F276" s="175"/>
      <c r="G276" s="197"/>
      <c r="H276" s="175">
        <v>46</v>
      </c>
      <c r="I276" s="175"/>
    </row>
    <row r="277" spans="1:9" x14ac:dyDescent="0.2">
      <c r="A277" s="181">
        <v>42109</v>
      </c>
      <c r="B277" s="175">
        <v>613</v>
      </c>
      <c r="C277" s="175"/>
      <c r="D277" s="176" t="s">
        <v>271</v>
      </c>
      <c r="E277" s="175"/>
      <c r="F277" s="175"/>
      <c r="G277" s="197"/>
      <c r="H277" s="175">
        <v>44</v>
      </c>
      <c r="I277" s="175"/>
    </row>
    <row r="278" spans="1:9" x14ac:dyDescent="0.2">
      <c r="A278" s="181">
        <v>42109</v>
      </c>
      <c r="B278" s="175">
        <v>668</v>
      </c>
      <c r="C278" s="175"/>
      <c r="D278" s="176" t="s">
        <v>271</v>
      </c>
      <c r="E278" s="175" t="s">
        <v>155</v>
      </c>
      <c r="F278" s="175" t="s">
        <v>89</v>
      </c>
      <c r="G278" s="197"/>
      <c r="H278" s="175">
        <v>46</v>
      </c>
      <c r="I278" s="175"/>
    </row>
    <row r="279" spans="1:9" x14ac:dyDescent="0.2">
      <c r="A279" s="181">
        <v>42109</v>
      </c>
      <c r="B279" s="175">
        <v>686</v>
      </c>
      <c r="C279" s="175"/>
      <c r="D279" s="176" t="s">
        <v>271</v>
      </c>
      <c r="E279" s="175" t="s">
        <v>154</v>
      </c>
      <c r="F279" s="175" t="s">
        <v>89</v>
      </c>
      <c r="G279" s="197"/>
      <c r="H279" s="175">
        <v>38</v>
      </c>
      <c r="I279" s="175"/>
    </row>
    <row r="280" spans="1:9" x14ac:dyDescent="0.2">
      <c r="A280" s="181">
        <v>42109</v>
      </c>
      <c r="B280" s="175">
        <v>639</v>
      </c>
      <c r="C280" s="175"/>
      <c r="D280" s="182" t="s">
        <v>271</v>
      </c>
      <c r="E280" s="175" t="s">
        <v>155</v>
      </c>
      <c r="F280" s="175" t="s">
        <v>89</v>
      </c>
      <c r="G280" s="197"/>
      <c r="H280" s="175">
        <v>42</v>
      </c>
      <c r="I280" s="175"/>
    </row>
    <row r="281" spans="1:9" x14ac:dyDescent="0.2">
      <c r="A281" s="181">
        <v>42109</v>
      </c>
      <c r="B281" s="175">
        <v>846</v>
      </c>
      <c r="C281" s="175"/>
      <c r="D281" s="176" t="s">
        <v>264</v>
      </c>
      <c r="E281" s="175" t="s">
        <v>170</v>
      </c>
      <c r="F281" s="175"/>
      <c r="G281" s="197"/>
      <c r="H281" s="175">
        <v>40</v>
      </c>
      <c r="I281" s="175"/>
    </row>
    <row r="282" spans="1:9" x14ac:dyDescent="0.2">
      <c r="A282" s="181">
        <v>42109</v>
      </c>
      <c r="B282" s="175">
        <v>899</v>
      </c>
      <c r="C282" s="175"/>
      <c r="D282" s="176" t="s">
        <v>264</v>
      </c>
      <c r="E282" s="175" t="s">
        <v>170</v>
      </c>
      <c r="F282" s="175"/>
      <c r="G282" s="197"/>
      <c r="H282" s="175">
        <v>40</v>
      </c>
      <c r="I282" s="175"/>
    </row>
    <row r="283" spans="1:9" x14ac:dyDescent="0.2">
      <c r="A283" s="181">
        <v>42109</v>
      </c>
      <c r="B283" s="175">
        <v>611</v>
      </c>
      <c r="C283" s="175"/>
      <c r="D283" s="176" t="s">
        <v>266</v>
      </c>
      <c r="E283" s="175"/>
      <c r="F283" s="175"/>
      <c r="G283" s="197"/>
      <c r="H283" s="175">
        <v>28</v>
      </c>
      <c r="I283" s="175"/>
    </row>
    <row r="284" spans="1:9" x14ac:dyDescent="0.2">
      <c r="A284" s="181">
        <v>42109</v>
      </c>
      <c r="B284" s="175">
        <v>855</v>
      </c>
      <c r="C284" s="175"/>
      <c r="D284" s="176" t="s">
        <v>263</v>
      </c>
      <c r="E284" s="175" t="s">
        <v>170</v>
      </c>
      <c r="F284" s="175"/>
      <c r="G284" s="197"/>
      <c r="H284" s="175">
        <v>28</v>
      </c>
      <c r="I284" s="175"/>
    </row>
    <row r="285" spans="1:9" x14ac:dyDescent="0.2">
      <c r="A285" s="181">
        <v>42109</v>
      </c>
      <c r="B285" s="175">
        <v>816</v>
      </c>
      <c r="C285" s="175"/>
      <c r="D285" s="176" t="s">
        <v>263</v>
      </c>
      <c r="E285" s="175" t="s">
        <v>123</v>
      </c>
      <c r="F285" s="175"/>
      <c r="G285" s="197"/>
      <c r="H285" s="175">
        <v>30</v>
      </c>
      <c r="I285" s="175"/>
    </row>
    <row r="286" spans="1:9" x14ac:dyDescent="0.2">
      <c r="A286" s="181">
        <v>42109</v>
      </c>
      <c r="B286" s="175">
        <v>848</v>
      </c>
      <c r="C286" s="175"/>
      <c r="D286" s="176" t="s">
        <v>263</v>
      </c>
      <c r="E286" s="175" t="s">
        <v>123</v>
      </c>
      <c r="F286" s="175"/>
      <c r="G286" s="197"/>
      <c r="H286" s="175">
        <v>32</v>
      </c>
      <c r="I286" s="175"/>
    </row>
    <row r="287" spans="1:9" x14ac:dyDescent="0.2">
      <c r="A287" s="181">
        <v>42109</v>
      </c>
      <c r="B287" s="175">
        <v>648</v>
      </c>
      <c r="C287" s="175"/>
      <c r="D287" s="176" t="s">
        <v>267</v>
      </c>
      <c r="E287" s="175" t="s">
        <v>168</v>
      </c>
      <c r="F287" s="175"/>
      <c r="G287" s="197"/>
      <c r="H287" s="175">
        <v>34</v>
      </c>
      <c r="I287" s="175"/>
    </row>
    <row r="288" spans="1:9" x14ac:dyDescent="0.2">
      <c r="A288" s="181">
        <v>42109</v>
      </c>
      <c r="B288" s="175">
        <v>671</v>
      </c>
      <c r="C288" s="175"/>
      <c r="D288" s="176" t="s">
        <v>267</v>
      </c>
      <c r="E288" s="175" t="s">
        <v>170</v>
      </c>
      <c r="F288" s="175"/>
      <c r="G288" s="197"/>
      <c r="H288" s="175">
        <v>34</v>
      </c>
      <c r="I288" s="175"/>
    </row>
    <row r="289" spans="1:9" x14ac:dyDescent="0.2">
      <c r="A289" s="181">
        <v>42109</v>
      </c>
      <c r="B289" s="175">
        <v>672</v>
      </c>
      <c r="C289" s="175"/>
      <c r="D289" s="176" t="s">
        <v>267</v>
      </c>
      <c r="E289" s="175" t="s">
        <v>168</v>
      </c>
      <c r="F289" s="175"/>
      <c r="H289" s="175">
        <v>34</v>
      </c>
      <c r="I289" s="175"/>
    </row>
    <row r="290" spans="1:9" x14ac:dyDescent="0.2">
      <c r="A290" s="181">
        <v>42109</v>
      </c>
      <c r="B290" s="175">
        <v>618</v>
      </c>
      <c r="C290" s="175"/>
      <c r="D290" s="176" t="s">
        <v>267</v>
      </c>
      <c r="E290" s="175"/>
      <c r="F290" s="175"/>
      <c r="G290" s="197"/>
      <c r="H290" s="175">
        <v>34</v>
      </c>
      <c r="I290" s="175"/>
    </row>
    <row r="291" spans="1:9" x14ac:dyDescent="0.2">
      <c r="A291" s="181">
        <v>42109</v>
      </c>
      <c r="B291" s="175">
        <v>667</v>
      </c>
      <c r="C291" s="175"/>
      <c r="D291" s="176" t="s">
        <v>267</v>
      </c>
      <c r="E291" s="175"/>
      <c r="F291" s="175"/>
      <c r="G291" s="197"/>
      <c r="H291" s="175">
        <v>38</v>
      </c>
      <c r="I291" s="175"/>
    </row>
    <row r="292" spans="1:9" x14ac:dyDescent="0.2">
      <c r="A292" s="181">
        <v>42116</v>
      </c>
      <c r="B292" s="175">
        <v>853</v>
      </c>
      <c r="C292" s="175"/>
      <c r="D292" s="176" t="s">
        <v>139</v>
      </c>
      <c r="E292" s="175" t="s">
        <v>163</v>
      </c>
      <c r="F292" s="175" t="s">
        <v>89</v>
      </c>
      <c r="G292" s="197"/>
      <c r="H292" s="175">
        <v>26</v>
      </c>
      <c r="I292" s="175"/>
    </row>
    <row r="293" spans="1:9" x14ac:dyDescent="0.2">
      <c r="A293" s="181">
        <v>42116</v>
      </c>
      <c r="B293" s="175">
        <v>649</v>
      </c>
      <c r="C293" s="175"/>
      <c r="D293" s="176" t="s">
        <v>139</v>
      </c>
      <c r="E293" s="175" t="s">
        <v>154</v>
      </c>
      <c r="F293" s="175" t="s">
        <v>89</v>
      </c>
      <c r="G293" s="197"/>
      <c r="H293" s="175">
        <v>26</v>
      </c>
      <c r="I293" s="175"/>
    </row>
    <row r="294" spans="1:9" x14ac:dyDescent="0.2">
      <c r="A294" s="181">
        <v>42116</v>
      </c>
      <c r="B294" s="175">
        <v>640</v>
      </c>
      <c r="C294" s="175"/>
      <c r="D294" s="176" t="s">
        <v>139</v>
      </c>
      <c r="E294" s="175" t="s">
        <v>155</v>
      </c>
      <c r="F294" s="175" t="s">
        <v>89</v>
      </c>
      <c r="G294" s="197"/>
      <c r="H294" s="175">
        <v>30</v>
      </c>
      <c r="I294" s="175"/>
    </row>
    <row r="295" spans="1:9" x14ac:dyDescent="0.2">
      <c r="A295" s="181">
        <v>42116</v>
      </c>
      <c r="B295" s="175">
        <v>647</v>
      </c>
      <c r="C295" s="175"/>
      <c r="D295" s="176" t="s">
        <v>140</v>
      </c>
      <c r="E295" s="175" t="s">
        <v>163</v>
      </c>
      <c r="F295" s="175" t="s">
        <v>89</v>
      </c>
      <c r="G295" s="197"/>
      <c r="H295" s="175">
        <v>32</v>
      </c>
      <c r="I295" s="175"/>
    </row>
    <row r="296" spans="1:9" x14ac:dyDescent="0.2">
      <c r="A296" s="181">
        <v>42116</v>
      </c>
      <c r="B296" s="175">
        <v>696</v>
      </c>
      <c r="C296" s="175"/>
      <c r="D296" s="176" t="s">
        <v>140</v>
      </c>
      <c r="E296" s="175" t="s">
        <v>156</v>
      </c>
      <c r="F296" s="175" t="s">
        <v>89</v>
      </c>
      <c r="G296" s="197"/>
      <c r="H296" s="175">
        <v>28</v>
      </c>
      <c r="I296" s="175"/>
    </row>
    <row r="297" spans="1:9" x14ac:dyDescent="0.2">
      <c r="A297" s="181">
        <v>42116</v>
      </c>
      <c r="B297" s="175">
        <v>660</v>
      </c>
      <c r="C297" s="175"/>
      <c r="D297" s="176" t="s">
        <v>140</v>
      </c>
      <c r="E297" s="175" t="s">
        <v>162</v>
      </c>
      <c r="F297" s="175" t="s">
        <v>89</v>
      </c>
      <c r="G297" s="197"/>
      <c r="H297" s="175">
        <v>32</v>
      </c>
      <c r="I297" s="175"/>
    </row>
    <row r="298" spans="1:9" x14ac:dyDescent="0.2">
      <c r="A298" s="181">
        <v>42116</v>
      </c>
      <c r="B298" s="175">
        <v>678</v>
      </c>
      <c r="C298" s="175"/>
      <c r="D298" s="176" t="s">
        <v>140</v>
      </c>
      <c r="E298" s="175" t="s">
        <v>160</v>
      </c>
      <c r="F298" s="175" t="s">
        <v>89</v>
      </c>
      <c r="G298" s="197"/>
      <c r="H298" s="175">
        <v>32</v>
      </c>
      <c r="I298" s="175"/>
    </row>
    <row r="299" spans="1:9" x14ac:dyDescent="0.2">
      <c r="A299" s="181">
        <v>42116</v>
      </c>
      <c r="B299" s="175">
        <v>612</v>
      </c>
      <c r="C299" s="175"/>
      <c r="D299" s="176" t="s">
        <v>138</v>
      </c>
      <c r="E299" s="175" t="s">
        <v>155</v>
      </c>
      <c r="F299" s="175" t="s">
        <v>89</v>
      </c>
      <c r="G299" s="197"/>
      <c r="H299" s="175">
        <v>30</v>
      </c>
      <c r="I299" s="175"/>
    </row>
    <row r="300" spans="1:9" x14ac:dyDescent="0.2">
      <c r="A300" s="181">
        <v>42116</v>
      </c>
      <c r="B300" s="175">
        <v>631</v>
      </c>
      <c r="C300" s="175"/>
      <c r="D300" s="176" t="s">
        <v>138</v>
      </c>
      <c r="E300" s="175" t="s">
        <v>154</v>
      </c>
      <c r="F300" s="175" t="s">
        <v>89</v>
      </c>
      <c r="G300" s="197"/>
      <c r="H300" s="175">
        <v>32</v>
      </c>
      <c r="I300" s="175"/>
    </row>
    <row r="301" spans="1:9" x14ac:dyDescent="0.2">
      <c r="A301" s="181">
        <v>42116</v>
      </c>
      <c r="B301" s="175">
        <v>633</v>
      </c>
      <c r="C301" s="175"/>
      <c r="D301" s="176" t="s">
        <v>138</v>
      </c>
      <c r="E301" s="175" t="s">
        <v>155</v>
      </c>
      <c r="F301" s="175" t="s">
        <v>89</v>
      </c>
      <c r="G301" s="197"/>
      <c r="H301" s="175">
        <v>32</v>
      </c>
      <c r="I301" s="175"/>
    </row>
    <row r="302" spans="1:9" x14ac:dyDescent="0.2">
      <c r="A302" s="181">
        <v>42116</v>
      </c>
      <c r="B302" s="175">
        <v>819</v>
      </c>
      <c r="C302" s="175"/>
      <c r="D302" s="176" t="s">
        <v>138</v>
      </c>
      <c r="E302" s="175" t="s">
        <v>167</v>
      </c>
      <c r="F302" s="175" t="s">
        <v>89</v>
      </c>
      <c r="G302" s="197"/>
      <c r="H302" s="175">
        <v>26</v>
      </c>
      <c r="I302" s="175"/>
    </row>
    <row r="303" spans="1:9" x14ac:dyDescent="0.2">
      <c r="A303" s="181">
        <v>42116</v>
      </c>
      <c r="B303" s="175">
        <v>554</v>
      </c>
      <c r="C303" s="175"/>
      <c r="D303" s="176" t="s">
        <v>138</v>
      </c>
      <c r="E303" s="175" t="s">
        <v>163</v>
      </c>
      <c r="F303" s="175" t="s">
        <v>89</v>
      </c>
      <c r="G303" s="197"/>
      <c r="H303" s="175">
        <v>32</v>
      </c>
      <c r="I303" s="175"/>
    </row>
    <row r="304" spans="1:9" x14ac:dyDescent="0.2">
      <c r="A304" s="181">
        <v>42116</v>
      </c>
      <c r="B304" s="175">
        <v>588</v>
      </c>
      <c r="C304" s="175"/>
      <c r="D304" s="182">
        <v>8</v>
      </c>
      <c r="E304" s="175" t="s">
        <v>158</v>
      </c>
      <c r="F304" s="175" t="s">
        <v>89</v>
      </c>
      <c r="G304" s="197"/>
      <c r="H304" s="175">
        <v>32</v>
      </c>
      <c r="I304" s="175"/>
    </row>
    <row r="305" spans="1:9" x14ac:dyDescent="0.2">
      <c r="A305" s="181">
        <v>42116</v>
      </c>
      <c r="B305" s="175">
        <v>510</v>
      </c>
      <c r="C305" s="175"/>
      <c r="D305" s="176" t="s">
        <v>138</v>
      </c>
      <c r="E305" s="175" t="s">
        <v>163</v>
      </c>
      <c r="F305" s="175" t="s">
        <v>89</v>
      </c>
      <c r="G305" s="197"/>
      <c r="H305" s="175">
        <v>34</v>
      </c>
      <c r="I305" s="175"/>
    </row>
    <row r="306" spans="1:9" x14ac:dyDescent="0.2">
      <c r="A306" s="181">
        <v>42116</v>
      </c>
      <c r="B306" s="175">
        <v>538</v>
      </c>
      <c r="C306" s="175"/>
      <c r="D306" s="176" t="s">
        <v>138</v>
      </c>
      <c r="E306" s="175" t="s">
        <v>163</v>
      </c>
      <c r="F306" s="175" t="s">
        <v>89</v>
      </c>
      <c r="G306" s="197"/>
      <c r="H306" s="175">
        <v>22</v>
      </c>
      <c r="I306" s="175"/>
    </row>
    <row r="307" spans="1:9" x14ac:dyDescent="0.2">
      <c r="A307" s="181">
        <v>42116</v>
      </c>
      <c r="B307" s="175">
        <v>566</v>
      </c>
      <c r="C307" s="175"/>
      <c r="D307" s="176" t="s">
        <v>138</v>
      </c>
      <c r="E307" s="175" t="s">
        <v>157</v>
      </c>
      <c r="F307" s="175" t="s">
        <v>89</v>
      </c>
      <c r="G307" s="197"/>
      <c r="H307" s="175">
        <v>26</v>
      </c>
      <c r="I307" s="175"/>
    </row>
    <row r="308" spans="1:9" x14ac:dyDescent="0.2">
      <c r="A308" s="181">
        <v>42116</v>
      </c>
      <c r="B308" s="175">
        <v>571</v>
      </c>
      <c r="C308" s="175"/>
      <c r="D308" s="182">
        <v>9</v>
      </c>
      <c r="E308" s="175" t="s">
        <v>155</v>
      </c>
      <c r="F308" s="175" t="s">
        <v>89</v>
      </c>
      <c r="G308" s="197"/>
      <c r="H308" s="175">
        <v>32</v>
      </c>
      <c r="I308" s="175"/>
    </row>
    <row r="309" spans="1:9" x14ac:dyDescent="0.2">
      <c r="A309" s="181">
        <v>42116</v>
      </c>
      <c r="B309" s="175">
        <v>579</v>
      </c>
      <c r="C309" s="175"/>
      <c r="D309" s="176" t="s">
        <v>147</v>
      </c>
      <c r="E309" s="175" t="s">
        <v>161</v>
      </c>
      <c r="F309" s="175" t="s">
        <v>89</v>
      </c>
      <c r="G309" s="197"/>
      <c r="H309" s="175">
        <v>34</v>
      </c>
      <c r="I309" s="175"/>
    </row>
    <row r="310" spans="1:9" x14ac:dyDescent="0.2">
      <c r="A310" s="181">
        <v>42116</v>
      </c>
      <c r="B310" s="175">
        <v>543</v>
      </c>
      <c r="C310" s="175"/>
      <c r="D310" s="176" t="s">
        <v>147</v>
      </c>
      <c r="E310" s="175" t="s">
        <v>163</v>
      </c>
      <c r="F310" s="175" t="s">
        <v>89</v>
      </c>
      <c r="G310" s="197"/>
      <c r="H310" s="175">
        <v>36</v>
      </c>
      <c r="I310" s="175"/>
    </row>
    <row r="311" spans="1:9" x14ac:dyDescent="0.2">
      <c r="A311" s="181">
        <v>42116</v>
      </c>
      <c r="B311" s="175">
        <v>563</v>
      </c>
      <c r="C311" s="175"/>
      <c r="D311" s="176" t="s">
        <v>137</v>
      </c>
      <c r="E311" s="175" t="s">
        <v>155</v>
      </c>
      <c r="F311" s="175" t="s">
        <v>89</v>
      </c>
      <c r="G311" s="197"/>
      <c r="H311" s="175">
        <v>32</v>
      </c>
      <c r="I311" s="175"/>
    </row>
    <row r="312" spans="1:9" x14ac:dyDescent="0.2">
      <c r="A312" s="181">
        <v>42116</v>
      </c>
      <c r="B312" s="175">
        <v>577</v>
      </c>
      <c r="C312" s="175"/>
      <c r="D312" s="176" t="s">
        <v>137</v>
      </c>
      <c r="E312" s="175" t="s">
        <v>163</v>
      </c>
      <c r="F312" s="175" t="s">
        <v>89</v>
      </c>
      <c r="G312" s="197"/>
      <c r="H312" s="175">
        <v>38</v>
      </c>
      <c r="I312" s="175"/>
    </row>
    <row r="313" spans="1:9" x14ac:dyDescent="0.2">
      <c r="A313" s="181">
        <v>42116</v>
      </c>
      <c r="B313" s="175">
        <v>506</v>
      </c>
      <c r="C313" s="175"/>
      <c r="D313" s="176" t="s">
        <v>137</v>
      </c>
      <c r="E313" s="175" t="s">
        <v>164</v>
      </c>
      <c r="F313" s="175" t="s">
        <v>89</v>
      </c>
      <c r="G313" s="197"/>
      <c r="H313" s="175">
        <v>30</v>
      </c>
      <c r="I313" s="175"/>
    </row>
    <row r="314" spans="1:9" x14ac:dyDescent="0.2">
      <c r="A314" s="181">
        <v>42116</v>
      </c>
      <c r="B314" s="175">
        <v>527</v>
      </c>
      <c r="C314" s="175"/>
      <c r="D314" s="176" t="s">
        <v>142</v>
      </c>
      <c r="E314" s="175" t="s">
        <v>162</v>
      </c>
      <c r="F314" s="175" t="s">
        <v>89</v>
      </c>
      <c r="G314" s="197"/>
      <c r="H314" s="175">
        <v>34</v>
      </c>
      <c r="I314" s="175"/>
    </row>
    <row r="315" spans="1:9" x14ac:dyDescent="0.2">
      <c r="A315" s="181">
        <v>42116</v>
      </c>
      <c r="B315" s="175">
        <v>508</v>
      </c>
      <c r="C315" s="175"/>
      <c r="D315" s="176" t="s">
        <v>142</v>
      </c>
      <c r="E315" s="175" t="s">
        <v>163</v>
      </c>
      <c r="F315" s="175" t="s">
        <v>89</v>
      </c>
      <c r="G315" s="197"/>
      <c r="H315" s="175">
        <v>34</v>
      </c>
      <c r="I315" s="175"/>
    </row>
    <row r="316" spans="1:9" x14ac:dyDescent="0.2">
      <c r="A316" s="181">
        <v>42116</v>
      </c>
      <c r="B316" s="175">
        <v>504</v>
      </c>
      <c r="C316" s="175"/>
      <c r="D316" s="176" t="s">
        <v>142</v>
      </c>
      <c r="E316" s="175" t="s">
        <v>154</v>
      </c>
      <c r="F316" s="175" t="s">
        <v>89</v>
      </c>
      <c r="G316" s="197"/>
      <c r="H316" s="175">
        <v>34</v>
      </c>
      <c r="I316" s="175"/>
    </row>
    <row r="317" spans="1:9" x14ac:dyDescent="0.2">
      <c r="A317" s="181">
        <v>42116</v>
      </c>
      <c r="B317" s="175">
        <v>505</v>
      </c>
      <c r="C317" s="175"/>
      <c r="D317" s="176" t="s">
        <v>142</v>
      </c>
      <c r="E317" s="175" t="s">
        <v>164</v>
      </c>
      <c r="F317" s="175" t="s">
        <v>89</v>
      </c>
      <c r="G317" s="197"/>
      <c r="H317" s="175">
        <v>34</v>
      </c>
      <c r="I317" s="175"/>
    </row>
    <row r="318" spans="1:9" x14ac:dyDescent="0.2">
      <c r="A318" s="181">
        <v>42116</v>
      </c>
      <c r="B318" s="175">
        <v>516</v>
      </c>
      <c r="C318" s="175"/>
      <c r="D318" s="176" t="s">
        <v>142</v>
      </c>
      <c r="E318" s="175" t="s">
        <v>163</v>
      </c>
      <c r="F318" s="175" t="s">
        <v>89</v>
      </c>
      <c r="G318" s="197"/>
      <c r="H318" s="175">
        <v>34</v>
      </c>
      <c r="I318" s="175"/>
    </row>
    <row r="319" spans="1:9" x14ac:dyDescent="0.2">
      <c r="A319" s="181">
        <v>42116</v>
      </c>
      <c r="B319" s="175">
        <v>542</v>
      </c>
      <c r="C319" s="175"/>
      <c r="D319" s="176" t="s">
        <v>142</v>
      </c>
      <c r="E319" s="175" t="s">
        <v>163</v>
      </c>
      <c r="F319" s="175" t="s">
        <v>89</v>
      </c>
      <c r="G319" s="197"/>
      <c r="H319" s="175">
        <v>28</v>
      </c>
      <c r="I319" s="175"/>
    </row>
    <row r="320" spans="1:9" x14ac:dyDescent="0.2">
      <c r="A320" s="181">
        <v>42116</v>
      </c>
      <c r="B320" s="175">
        <v>568</v>
      </c>
      <c r="C320" s="175"/>
      <c r="D320" s="176" t="s">
        <v>131</v>
      </c>
      <c r="E320" s="175" t="s">
        <v>163</v>
      </c>
      <c r="F320" s="175" t="s">
        <v>89</v>
      </c>
      <c r="G320" s="197"/>
      <c r="H320" s="175">
        <v>30</v>
      </c>
      <c r="I320" s="175"/>
    </row>
    <row r="321" spans="1:9" x14ac:dyDescent="0.2">
      <c r="A321" s="181">
        <v>42116</v>
      </c>
      <c r="B321" s="175">
        <v>560</v>
      </c>
      <c r="C321" s="175"/>
      <c r="D321" s="176" t="s">
        <v>131</v>
      </c>
      <c r="E321" s="175" t="s">
        <v>156</v>
      </c>
      <c r="F321" s="175" t="s">
        <v>89</v>
      </c>
      <c r="G321" s="197"/>
      <c r="H321" s="175">
        <v>34</v>
      </c>
      <c r="I321" s="175"/>
    </row>
    <row r="322" spans="1:9" x14ac:dyDescent="0.2">
      <c r="A322" s="181">
        <v>42116</v>
      </c>
      <c r="B322" s="175">
        <v>529</v>
      </c>
      <c r="C322" s="175"/>
      <c r="D322" s="176" t="s">
        <v>131</v>
      </c>
      <c r="E322" s="175" t="s">
        <v>163</v>
      </c>
      <c r="F322" s="175" t="s">
        <v>89</v>
      </c>
      <c r="G322" s="197"/>
      <c r="H322" s="175">
        <v>36</v>
      </c>
      <c r="I322" s="175"/>
    </row>
    <row r="323" spans="1:9" x14ac:dyDescent="0.2">
      <c r="A323" s="181">
        <v>42116</v>
      </c>
      <c r="B323" s="175">
        <v>557</v>
      </c>
      <c r="C323" s="175"/>
      <c r="D323" s="176" t="s">
        <v>131</v>
      </c>
      <c r="E323" s="175" t="s">
        <v>155</v>
      </c>
      <c r="F323" s="175" t="s">
        <v>89</v>
      </c>
      <c r="G323" s="197"/>
      <c r="H323" s="175">
        <v>34</v>
      </c>
      <c r="I323" s="175"/>
    </row>
    <row r="324" spans="1:9" x14ac:dyDescent="0.2">
      <c r="A324" s="181">
        <v>42116</v>
      </c>
      <c r="B324" s="175">
        <v>507</v>
      </c>
      <c r="C324" s="175"/>
      <c r="D324" s="182">
        <v>15</v>
      </c>
      <c r="E324" s="175" t="s">
        <v>158</v>
      </c>
      <c r="F324" s="175" t="s">
        <v>89</v>
      </c>
      <c r="G324" s="197"/>
      <c r="H324" s="175">
        <v>38</v>
      </c>
      <c r="I324" s="175"/>
    </row>
    <row r="325" spans="1:9" x14ac:dyDescent="0.2">
      <c r="A325" s="181">
        <v>42116</v>
      </c>
      <c r="B325" s="175">
        <v>582</v>
      </c>
      <c r="C325" s="175"/>
      <c r="D325" s="176" t="s">
        <v>131</v>
      </c>
      <c r="E325" s="175" t="s">
        <v>163</v>
      </c>
      <c r="F325" s="175" t="s">
        <v>89</v>
      </c>
      <c r="G325" s="197"/>
      <c r="H325" s="175">
        <v>32</v>
      </c>
      <c r="I325" s="175"/>
    </row>
    <row r="326" spans="1:9" x14ac:dyDescent="0.2">
      <c r="A326" s="181">
        <v>42116</v>
      </c>
      <c r="B326" s="175">
        <v>578</v>
      </c>
      <c r="C326" s="175"/>
      <c r="D326" s="176" t="s">
        <v>131</v>
      </c>
      <c r="E326" s="175" t="s">
        <v>157</v>
      </c>
      <c r="F326" s="175" t="s">
        <v>89</v>
      </c>
      <c r="G326" s="197"/>
      <c r="H326" s="175">
        <v>36</v>
      </c>
      <c r="I326" s="175"/>
    </row>
    <row r="327" spans="1:9" x14ac:dyDescent="0.2">
      <c r="A327" s="181">
        <v>42116</v>
      </c>
      <c r="B327" s="175">
        <v>545</v>
      </c>
      <c r="C327" s="175"/>
      <c r="D327" s="176" t="s">
        <v>265</v>
      </c>
      <c r="E327" s="175" t="s">
        <v>163</v>
      </c>
      <c r="F327" s="175" t="s">
        <v>89</v>
      </c>
      <c r="G327" s="197"/>
      <c r="H327" s="175">
        <v>24</v>
      </c>
      <c r="I327" s="175"/>
    </row>
    <row r="328" spans="1:9" x14ac:dyDescent="0.2">
      <c r="A328" s="181">
        <v>42116</v>
      </c>
      <c r="B328" s="175">
        <v>546</v>
      </c>
      <c r="C328" s="175"/>
      <c r="D328" s="176" t="s">
        <v>152</v>
      </c>
      <c r="E328" s="175" t="s">
        <v>163</v>
      </c>
      <c r="F328" s="175" t="s">
        <v>89</v>
      </c>
      <c r="G328" s="197"/>
      <c r="H328" s="175">
        <v>34</v>
      </c>
      <c r="I328" s="175"/>
    </row>
    <row r="329" spans="1:9" x14ac:dyDescent="0.2">
      <c r="A329" s="181">
        <v>42116</v>
      </c>
      <c r="B329" s="175">
        <v>522</v>
      </c>
      <c r="C329" s="175"/>
      <c r="D329" s="176" t="s">
        <v>152</v>
      </c>
      <c r="E329" s="175" t="s">
        <v>163</v>
      </c>
      <c r="F329" s="175" t="s">
        <v>89</v>
      </c>
      <c r="G329" s="197"/>
      <c r="H329" s="175">
        <v>32</v>
      </c>
      <c r="I329" s="175"/>
    </row>
    <row r="330" spans="1:9" x14ac:dyDescent="0.2">
      <c r="A330" s="181">
        <v>42116</v>
      </c>
      <c r="B330" s="175">
        <v>552</v>
      </c>
      <c r="C330" s="175"/>
      <c r="D330" s="176" t="s">
        <v>152</v>
      </c>
      <c r="E330" s="175" t="s">
        <v>180</v>
      </c>
      <c r="F330" s="175" t="s">
        <v>90</v>
      </c>
      <c r="G330" s="197"/>
      <c r="H330" s="175">
        <v>30</v>
      </c>
      <c r="I330" s="175"/>
    </row>
    <row r="331" spans="1:9" x14ac:dyDescent="0.2">
      <c r="A331" s="181">
        <v>42116</v>
      </c>
      <c r="B331" s="175">
        <v>521</v>
      </c>
      <c r="C331" s="175"/>
      <c r="D331" s="176" t="s">
        <v>152</v>
      </c>
      <c r="E331" s="175" t="s">
        <v>172</v>
      </c>
      <c r="F331" s="175" t="s">
        <v>24</v>
      </c>
      <c r="G331" s="197"/>
      <c r="H331" s="175">
        <v>30</v>
      </c>
      <c r="I331" s="175"/>
    </row>
    <row r="332" spans="1:9" x14ac:dyDescent="0.2">
      <c r="A332" s="181">
        <v>42116</v>
      </c>
      <c r="B332" s="175">
        <v>583</v>
      </c>
      <c r="C332" s="175"/>
      <c r="D332" s="176" t="s">
        <v>130</v>
      </c>
      <c r="E332" s="175" t="s">
        <v>155</v>
      </c>
      <c r="F332" s="175" t="s">
        <v>90</v>
      </c>
      <c r="H332" s="175">
        <v>30</v>
      </c>
      <c r="I332" s="175"/>
    </row>
    <row r="333" spans="1:9" x14ac:dyDescent="0.2">
      <c r="A333" s="181">
        <v>42116</v>
      </c>
      <c r="B333" s="175">
        <v>530</v>
      </c>
      <c r="C333" s="175"/>
      <c r="D333" s="176" t="s">
        <v>130</v>
      </c>
      <c r="E333" s="175" t="s">
        <v>123</v>
      </c>
      <c r="F333" s="175" t="s">
        <v>24</v>
      </c>
      <c r="G333" s="197"/>
      <c r="H333" s="175">
        <v>34</v>
      </c>
      <c r="I333" s="175"/>
    </row>
    <row r="334" spans="1:9" x14ac:dyDescent="0.2">
      <c r="A334" s="181">
        <v>42116</v>
      </c>
      <c r="B334" s="175">
        <v>512</v>
      </c>
      <c r="C334" s="175"/>
      <c r="D334" s="176" t="s">
        <v>130</v>
      </c>
      <c r="E334" s="175" t="s">
        <v>170</v>
      </c>
      <c r="F334" s="175" t="s">
        <v>90</v>
      </c>
      <c r="G334" s="197"/>
      <c r="H334" s="175">
        <v>28</v>
      </c>
      <c r="I334" s="175"/>
    </row>
    <row r="335" spans="1:9" x14ac:dyDescent="0.2">
      <c r="A335" s="181">
        <v>42116</v>
      </c>
      <c r="B335" s="175">
        <v>585</v>
      </c>
      <c r="C335" s="175"/>
      <c r="D335" s="176" t="s">
        <v>130</v>
      </c>
      <c r="E335" s="175" t="s">
        <v>123</v>
      </c>
      <c r="F335" s="175" t="s">
        <v>24</v>
      </c>
      <c r="H335" s="175">
        <v>32</v>
      </c>
      <c r="I335" s="175"/>
    </row>
    <row r="336" spans="1:9" x14ac:dyDescent="0.2">
      <c r="A336" s="181">
        <v>42116</v>
      </c>
      <c r="B336" s="175">
        <v>600</v>
      </c>
      <c r="C336" s="175"/>
      <c r="D336" s="176" t="s">
        <v>130</v>
      </c>
      <c r="E336" s="175" t="s">
        <v>123</v>
      </c>
      <c r="F336" s="175" t="s">
        <v>24</v>
      </c>
      <c r="H336" s="175">
        <v>28</v>
      </c>
      <c r="I336" s="175"/>
    </row>
    <row r="337" spans="1:9" x14ac:dyDescent="0.2">
      <c r="A337" s="181">
        <v>42116</v>
      </c>
      <c r="B337" s="175">
        <v>586</v>
      </c>
      <c r="C337" s="175"/>
      <c r="D337" s="176" t="s">
        <v>136</v>
      </c>
      <c r="E337" s="175" t="s">
        <v>159</v>
      </c>
      <c r="F337" s="175" t="s">
        <v>24</v>
      </c>
      <c r="H337" s="175">
        <v>32</v>
      </c>
      <c r="I337" s="175"/>
    </row>
    <row r="338" spans="1:9" x14ac:dyDescent="0.2">
      <c r="A338" s="181">
        <v>42116</v>
      </c>
      <c r="B338" s="175">
        <v>535</v>
      </c>
      <c r="C338" s="175"/>
      <c r="D338" s="176" t="s">
        <v>136</v>
      </c>
      <c r="E338" s="175" t="s">
        <v>172</v>
      </c>
      <c r="F338" s="175" t="s">
        <v>90</v>
      </c>
      <c r="G338" s="197"/>
      <c r="H338" s="175">
        <v>42</v>
      </c>
      <c r="I338" s="175"/>
    </row>
    <row r="339" spans="1:9" x14ac:dyDescent="0.2">
      <c r="A339" s="181">
        <v>42116</v>
      </c>
      <c r="B339" s="175">
        <v>525</v>
      </c>
      <c r="C339" s="175"/>
      <c r="D339" s="176" t="s">
        <v>136</v>
      </c>
      <c r="E339" s="175"/>
      <c r="F339" s="175"/>
      <c r="G339" s="197"/>
      <c r="H339" s="175">
        <v>42</v>
      </c>
      <c r="I339" s="175"/>
    </row>
    <row r="340" spans="1:9" x14ac:dyDescent="0.2">
      <c r="A340" s="181">
        <v>42116</v>
      </c>
      <c r="B340" s="175">
        <v>526</v>
      </c>
      <c r="C340" s="175"/>
      <c r="D340" s="176" t="s">
        <v>136</v>
      </c>
      <c r="E340" s="175" t="s">
        <v>156</v>
      </c>
      <c r="F340" s="175" t="s">
        <v>90</v>
      </c>
      <c r="G340" s="197"/>
      <c r="H340" s="175">
        <v>30</v>
      </c>
      <c r="I340" s="175"/>
    </row>
    <row r="341" spans="1:9" x14ac:dyDescent="0.2">
      <c r="A341" s="181">
        <v>42116</v>
      </c>
      <c r="B341" s="175">
        <v>502</v>
      </c>
      <c r="C341" s="175"/>
      <c r="D341" s="176" t="s">
        <v>136</v>
      </c>
      <c r="E341" s="175"/>
      <c r="F341" s="175"/>
      <c r="G341" s="197"/>
      <c r="H341" s="175">
        <v>34</v>
      </c>
      <c r="I341" s="175"/>
    </row>
    <row r="342" spans="1:9" x14ac:dyDescent="0.2">
      <c r="A342" s="181">
        <v>42116</v>
      </c>
      <c r="B342" s="175">
        <v>590</v>
      </c>
      <c r="C342" s="175"/>
      <c r="D342" s="176" t="s">
        <v>268</v>
      </c>
      <c r="E342" s="175"/>
      <c r="F342" s="175"/>
      <c r="H342" s="175">
        <v>36</v>
      </c>
      <c r="I342" s="175"/>
    </row>
    <row r="343" spans="1:9" x14ac:dyDescent="0.2">
      <c r="A343" s="181">
        <v>42116</v>
      </c>
      <c r="B343" s="175">
        <v>534</v>
      </c>
      <c r="C343" s="175"/>
      <c r="D343" s="176" t="s">
        <v>269</v>
      </c>
      <c r="E343" s="175" t="s">
        <v>156</v>
      </c>
      <c r="F343" s="175" t="s">
        <v>90</v>
      </c>
      <c r="G343" s="197"/>
      <c r="H343" s="175">
        <v>32</v>
      </c>
      <c r="I343" s="175"/>
    </row>
    <row r="344" spans="1:9" x14ac:dyDescent="0.2">
      <c r="A344" s="181">
        <v>42116</v>
      </c>
      <c r="B344" s="175">
        <v>532</v>
      </c>
      <c r="C344" s="175"/>
      <c r="D344" s="176" t="s">
        <v>268</v>
      </c>
      <c r="E344" s="175" t="s">
        <v>170</v>
      </c>
      <c r="F344" s="175" t="s">
        <v>90</v>
      </c>
      <c r="G344" s="197"/>
      <c r="H344" s="175">
        <v>38</v>
      </c>
      <c r="I344" s="175"/>
    </row>
    <row r="345" spans="1:9" x14ac:dyDescent="0.2">
      <c r="A345" s="181">
        <v>42116</v>
      </c>
      <c r="B345" s="175">
        <v>570</v>
      </c>
      <c r="C345" s="175"/>
      <c r="D345" s="176" t="s">
        <v>268</v>
      </c>
      <c r="E345" s="175" t="s">
        <v>168</v>
      </c>
      <c r="F345" s="175" t="s">
        <v>24</v>
      </c>
      <c r="G345" s="197"/>
      <c r="H345" s="175">
        <v>30</v>
      </c>
      <c r="I345" s="175"/>
    </row>
    <row r="346" spans="1:9" x14ac:dyDescent="0.2">
      <c r="A346" s="181">
        <v>42116</v>
      </c>
      <c r="B346" s="175">
        <v>511</v>
      </c>
      <c r="C346" s="175"/>
      <c r="D346" s="176" t="s">
        <v>268</v>
      </c>
      <c r="E346" s="175" t="s">
        <v>156</v>
      </c>
      <c r="F346" s="175" t="s">
        <v>24</v>
      </c>
      <c r="G346" s="197"/>
      <c r="H346" s="175">
        <v>34</v>
      </c>
      <c r="I346" s="175"/>
    </row>
    <row r="347" spans="1:9" x14ac:dyDescent="0.2">
      <c r="A347" s="181">
        <v>42116</v>
      </c>
      <c r="B347" s="175">
        <v>551</v>
      </c>
      <c r="C347" s="175"/>
      <c r="D347" s="176" t="s">
        <v>136</v>
      </c>
      <c r="E347" s="175" t="s">
        <v>163</v>
      </c>
      <c r="F347" s="175" t="s">
        <v>24</v>
      </c>
      <c r="G347" s="197"/>
      <c r="H347" s="175">
        <v>36</v>
      </c>
      <c r="I347" s="175"/>
    </row>
    <row r="348" spans="1:9" x14ac:dyDescent="0.2">
      <c r="A348" s="181">
        <v>42116</v>
      </c>
      <c r="B348" s="175">
        <v>514</v>
      </c>
      <c r="C348" s="175"/>
      <c r="D348" s="176" t="s">
        <v>268</v>
      </c>
      <c r="E348" s="175" t="s">
        <v>156</v>
      </c>
      <c r="F348" s="175" t="s">
        <v>90</v>
      </c>
      <c r="G348" s="197"/>
      <c r="H348" s="175">
        <v>32</v>
      </c>
      <c r="I348" s="175"/>
    </row>
    <row r="349" spans="1:9" x14ac:dyDescent="0.2">
      <c r="A349" s="181">
        <v>42116</v>
      </c>
      <c r="B349" s="175">
        <v>524</v>
      </c>
      <c r="C349" s="175"/>
      <c r="D349" s="176" t="s">
        <v>268</v>
      </c>
      <c r="E349" s="175" t="s">
        <v>170</v>
      </c>
      <c r="F349" s="175" t="s">
        <v>174</v>
      </c>
      <c r="G349" s="197"/>
      <c r="H349" s="175">
        <v>32</v>
      </c>
      <c r="I349" s="175"/>
    </row>
    <row r="350" spans="1:9" x14ac:dyDescent="0.2">
      <c r="A350" s="181">
        <v>42116</v>
      </c>
      <c r="B350" s="175">
        <v>594</v>
      </c>
      <c r="C350" s="175"/>
      <c r="D350" s="176" t="s">
        <v>268</v>
      </c>
      <c r="E350" s="175" t="s">
        <v>177</v>
      </c>
      <c r="F350" s="175" t="s">
        <v>174</v>
      </c>
      <c r="H350" s="175">
        <v>32</v>
      </c>
      <c r="I350" s="175"/>
    </row>
    <row r="351" spans="1:9" x14ac:dyDescent="0.2">
      <c r="A351" s="181">
        <v>42116</v>
      </c>
      <c r="B351" s="175">
        <v>593</v>
      </c>
      <c r="C351" s="175"/>
      <c r="D351" s="176" t="s">
        <v>268</v>
      </c>
      <c r="E351" s="175" t="s">
        <v>163</v>
      </c>
      <c r="F351" s="175" t="s">
        <v>133</v>
      </c>
      <c r="H351" s="175">
        <v>40</v>
      </c>
      <c r="I351" s="175"/>
    </row>
    <row r="352" spans="1:9" x14ac:dyDescent="0.2">
      <c r="A352" s="181">
        <v>42116</v>
      </c>
      <c r="B352" s="175">
        <v>555</v>
      </c>
      <c r="C352" s="175"/>
      <c r="D352" s="176" t="s">
        <v>268</v>
      </c>
      <c r="E352" s="175" t="s">
        <v>123</v>
      </c>
      <c r="F352" s="175" t="s">
        <v>24</v>
      </c>
      <c r="G352" s="197"/>
      <c r="H352" s="175">
        <v>36</v>
      </c>
      <c r="I352" s="175"/>
    </row>
    <row r="353" spans="1:9" x14ac:dyDescent="0.2">
      <c r="A353" s="181">
        <v>42116</v>
      </c>
      <c r="B353" s="175">
        <v>561</v>
      </c>
      <c r="C353" s="175"/>
      <c r="D353" s="176" t="s">
        <v>268</v>
      </c>
      <c r="E353" s="175"/>
      <c r="F353" s="175"/>
      <c r="G353" s="197"/>
      <c r="H353" s="175">
        <v>28</v>
      </c>
      <c r="I353" s="175"/>
    </row>
    <row r="354" spans="1:9" x14ac:dyDescent="0.2">
      <c r="A354" s="181">
        <v>42116</v>
      </c>
      <c r="B354" s="175">
        <v>572</v>
      </c>
      <c r="C354" s="175"/>
      <c r="D354" s="176" t="s">
        <v>268</v>
      </c>
      <c r="E354" s="175" t="s">
        <v>163</v>
      </c>
      <c r="F354" s="175" t="s">
        <v>133</v>
      </c>
      <c r="H354" s="175">
        <v>30</v>
      </c>
      <c r="I354" s="175"/>
    </row>
    <row r="355" spans="1:9" x14ac:dyDescent="0.2">
      <c r="A355" s="181">
        <v>42116</v>
      </c>
      <c r="B355" s="175">
        <v>587</v>
      </c>
      <c r="C355" s="175"/>
      <c r="D355" s="176" t="s">
        <v>150</v>
      </c>
      <c r="E355" s="175" t="s">
        <v>163</v>
      </c>
      <c r="F355" s="175" t="s">
        <v>171</v>
      </c>
      <c r="H355" s="175">
        <v>30</v>
      </c>
      <c r="I355" s="175"/>
    </row>
    <row r="356" spans="1:9" x14ac:dyDescent="0.2">
      <c r="A356" s="181">
        <v>42116</v>
      </c>
      <c r="B356" s="175">
        <v>581</v>
      </c>
      <c r="C356" s="175"/>
      <c r="D356" s="176" t="s">
        <v>150</v>
      </c>
      <c r="E356" s="175"/>
      <c r="F356" s="175"/>
      <c r="H356" s="175">
        <v>34</v>
      </c>
      <c r="I356" s="175"/>
    </row>
    <row r="357" spans="1:9" x14ac:dyDescent="0.2">
      <c r="A357" s="181">
        <v>42116</v>
      </c>
      <c r="B357" s="175">
        <v>561</v>
      </c>
      <c r="C357" s="175"/>
      <c r="D357" s="176" t="s">
        <v>150</v>
      </c>
      <c r="E357" s="175" t="s">
        <v>155</v>
      </c>
      <c r="F357" s="175" t="s">
        <v>90</v>
      </c>
      <c r="G357" s="197"/>
      <c r="H357" s="175">
        <v>30</v>
      </c>
      <c r="I357" s="175"/>
    </row>
    <row r="358" spans="1:9" x14ac:dyDescent="0.2">
      <c r="A358" s="181">
        <v>42116</v>
      </c>
      <c r="B358" s="175">
        <v>503</v>
      </c>
      <c r="C358" s="175"/>
      <c r="D358" s="176" t="s">
        <v>150</v>
      </c>
      <c r="E358" s="175" t="s">
        <v>168</v>
      </c>
      <c r="F358" s="175" t="s">
        <v>90</v>
      </c>
      <c r="G358" s="197"/>
      <c r="H358" s="175">
        <v>32</v>
      </c>
      <c r="I358" s="175"/>
    </row>
    <row r="359" spans="1:9" x14ac:dyDescent="0.2">
      <c r="A359" s="181">
        <v>42116</v>
      </c>
      <c r="B359" s="175">
        <v>540</v>
      </c>
      <c r="C359" s="175"/>
      <c r="D359" s="176" t="s">
        <v>150</v>
      </c>
      <c r="E359" s="175" t="s">
        <v>123</v>
      </c>
      <c r="F359" s="175" t="s">
        <v>24</v>
      </c>
      <c r="G359" s="197"/>
      <c r="H359" s="175">
        <v>30</v>
      </c>
      <c r="I359" s="175"/>
    </row>
    <row r="360" spans="1:9" x14ac:dyDescent="0.2">
      <c r="A360" s="181">
        <v>42116</v>
      </c>
      <c r="B360" s="175">
        <v>531</v>
      </c>
      <c r="C360" s="175"/>
      <c r="D360" s="176" t="s">
        <v>150</v>
      </c>
      <c r="E360" s="175" t="s">
        <v>123</v>
      </c>
      <c r="F360" s="175" t="s">
        <v>24</v>
      </c>
      <c r="G360" s="197"/>
      <c r="H360" s="175">
        <v>34</v>
      </c>
      <c r="I360" s="175"/>
    </row>
    <row r="361" spans="1:9" x14ac:dyDescent="0.2">
      <c r="A361" s="181">
        <v>42116</v>
      </c>
      <c r="B361" s="175">
        <v>553</v>
      </c>
      <c r="C361" s="175"/>
      <c r="D361" s="176" t="s">
        <v>150</v>
      </c>
      <c r="E361" s="175" t="s">
        <v>168</v>
      </c>
      <c r="F361" s="175" t="s">
        <v>24</v>
      </c>
      <c r="G361" s="197"/>
      <c r="H361" s="175">
        <v>28</v>
      </c>
      <c r="I361" s="175"/>
    </row>
    <row r="362" spans="1:9" x14ac:dyDescent="0.2">
      <c r="A362" s="181">
        <v>42116</v>
      </c>
      <c r="B362" s="175">
        <v>565</v>
      </c>
      <c r="C362" s="175"/>
      <c r="D362" s="176" t="s">
        <v>150</v>
      </c>
      <c r="E362" s="175" t="s">
        <v>123</v>
      </c>
      <c r="F362" s="175" t="s">
        <v>24</v>
      </c>
      <c r="G362" s="197"/>
      <c r="H362" s="175">
        <v>34</v>
      </c>
      <c r="I362" s="175"/>
    </row>
    <row r="363" spans="1:9" x14ac:dyDescent="0.2">
      <c r="A363" s="181">
        <v>42116</v>
      </c>
      <c r="B363" s="175">
        <v>550</v>
      </c>
      <c r="C363" s="175"/>
      <c r="D363" s="176" t="s">
        <v>150</v>
      </c>
      <c r="E363" s="175"/>
      <c r="F363" s="175"/>
      <c r="G363" s="197"/>
      <c r="H363" s="175">
        <v>34</v>
      </c>
      <c r="I363" s="175"/>
    </row>
    <row r="364" spans="1:9" x14ac:dyDescent="0.2">
      <c r="A364" s="181">
        <v>42116</v>
      </c>
      <c r="B364" s="175">
        <v>596</v>
      </c>
      <c r="C364" s="175"/>
      <c r="D364" s="176" t="s">
        <v>150</v>
      </c>
      <c r="E364" s="175" t="s">
        <v>170</v>
      </c>
      <c r="F364" s="175" t="s">
        <v>24</v>
      </c>
      <c r="H364" s="175">
        <v>32</v>
      </c>
      <c r="I364" s="175"/>
    </row>
    <row r="365" spans="1:9" x14ac:dyDescent="0.2">
      <c r="A365" s="181">
        <v>42116</v>
      </c>
      <c r="B365" s="175">
        <v>528</v>
      </c>
      <c r="C365" s="175"/>
      <c r="D365" s="176" t="s">
        <v>150</v>
      </c>
      <c r="E365" s="175" t="s">
        <v>179</v>
      </c>
      <c r="F365" s="175" t="s">
        <v>24</v>
      </c>
      <c r="G365" s="197"/>
      <c r="H365" s="175">
        <v>38</v>
      </c>
      <c r="I365" s="175"/>
    </row>
    <row r="366" spans="1:9" x14ac:dyDescent="0.2">
      <c r="A366" s="181">
        <v>42116</v>
      </c>
      <c r="B366" s="175">
        <v>559</v>
      </c>
      <c r="C366" s="175"/>
      <c r="D366" s="176" t="s">
        <v>150</v>
      </c>
      <c r="E366" s="175" t="s">
        <v>182</v>
      </c>
      <c r="F366" s="175" t="s">
        <v>90</v>
      </c>
      <c r="G366" s="197"/>
      <c r="H366" s="175">
        <v>32</v>
      </c>
      <c r="I366" s="175"/>
    </row>
    <row r="367" spans="1:9" x14ac:dyDescent="0.2">
      <c r="A367" s="181">
        <v>42116</v>
      </c>
      <c r="B367" s="175">
        <v>574</v>
      </c>
      <c r="C367" s="175"/>
      <c r="D367" s="176" t="s">
        <v>150</v>
      </c>
      <c r="E367" s="175" t="s">
        <v>156</v>
      </c>
      <c r="F367" s="175" t="s">
        <v>90</v>
      </c>
      <c r="H367" s="175">
        <v>30</v>
      </c>
      <c r="I367" s="175"/>
    </row>
    <row r="368" spans="1:9" x14ac:dyDescent="0.2">
      <c r="A368" s="181">
        <v>42116</v>
      </c>
      <c r="B368" s="175">
        <v>573</v>
      </c>
      <c r="C368" s="175"/>
      <c r="D368" s="176" t="s">
        <v>150</v>
      </c>
      <c r="E368" s="175" t="s">
        <v>163</v>
      </c>
      <c r="F368" s="175" t="s">
        <v>176</v>
      </c>
      <c r="H368" s="175">
        <v>34</v>
      </c>
      <c r="I368" s="175"/>
    </row>
    <row r="369" spans="1:9" x14ac:dyDescent="0.2">
      <c r="A369" s="181">
        <v>42116</v>
      </c>
      <c r="B369" s="175">
        <v>519</v>
      </c>
      <c r="C369" s="175"/>
      <c r="D369" s="176" t="s">
        <v>135</v>
      </c>
      <c r="E369" s="175" t="s">
        <v>181</v>
      </c>
      <c r="F369" s="175" t="s">
        <v>90</v>
      </c>
      <c r="G369" s="197"/>
      <c r="H369" s="175">
        <v>28</v>
      </c>
      <c r="I369" s="175"/>
    </row>
    <row r="370" spans="1:9" x14ac:dyDescent="0.2">
      <c r="A370" s="181">
        <v>42116</v>
      </c>
      <c r="B370" s="175">
        <v>575</v>
      </c>
      <c r="C370" s="175"/>
      <c r="D370" s="176" t="s">
        <v>135</v>
      </c>
      <c r="E370" s="175" t="s">
        <v>155</v>
      </c>
      <c r="F370" s="175" t="s">
        <v>24</v>
      </c>
      <c r="H370" s="175">
        <v>34</v>
      </c>
      <c r="I370" s="175"/>
    </row>
    <row r="371" spans="1:9" x14ac:dyDescent="0.2">
      <c r="A371" s="181">
        <v>42116</v>
      </c>
      <c r="B371" s="175">
        <v>576</v>
      </c>
      <c r="C371" s="175"/>
      <c r="D371" s="176" t="s">
        <v>135</v>
      </c>
      <c r="E371" s="175" t="s">
        <v>123</v>
      </c>
      <c r="F371" s="175" t="s">
        <v>90</v>
      </c>
      <c r="H371" s="175">
        <v>36</v>
      </c>
      <c r="I371" s="175"/>
    </row>
    <row r="372" spans="1:9" x14ac:dyDescent="0.2">
      <c r="A372" s="181">
        <v>42116</v>
      </c>
      <c r="B372" s="175">
        <v>597</v>
      </c>
      <c r="C372" s="175"/>
      <c r="D372" s="176" t="s">
        <v>135</v>
      </c>
      <c r="E372" s="175" t="s">
        <v>170</v>
      </c>
      <c r="F372" s="175" t="s">
        <v>90</v>
      </c>
      <c r="H372" s="175">
        <v>32</v>
      </c>
      <c r="I372" s="175"/>
    </row>
    <row r="373" spans="1:9" x14ac:dyDescent="0.2">
      <c r="A373" s="181">
        <v>42116</v>
      </c>
      <c r="B373" s="175">
        <v>591</v>
      </c>
      <c r="C373" s="175"/>
      <c r="D373" s="176" t="s">
        <v>135</v>
      </c>
      <c r="E373" s="175" t="s">
        <v>155</v>
      </c>
      <c r="F373" s="175" t="s">
        <v>24</v>
      </c>
      <c r="H373" s="175">
        <v>32</v>
      </c>
      <c r="I373" s="175"/>
    </row>
    <row r="374" spans="1:9" x14ac:dyDescent="0.2">
      <c r="A374" s="181">
        <v>42116</v>
      </c>
      <c r="B374" s="175">
        <v>589</v>
      </c>
      <c r="C374" s="175"/>
      <c r="D374" s="176" t="s">
        <v>135</v>
      </c>
      <c r="E374" s="175" t="s">
        <v>156</v>
      </c>
      <c r="F374" s="175" t="s">
        <v>90</v>
      </c>
      <c r="H374" s="175">
        <v>32</v>
      </c>
      <c r="I374" s="175"/>
    </row>
    <row r="375" spans="1:9" x14ac:dyDescent="0.2">
      <c r="A375" s="181">
        <v>42116</v>
      </c>
      <c r="B375" s="175">
        <v>584</v>
      </c>
      <c r="C375" s="175"/>
      <c r="D375" s="176" t="s">
        <v>135</v>
      </c>
      <c r="E375" s="175" t="s">
        <v>156</v>
      </c>
      <c r="F375" s="175" t="s">
        <v>90</v>
      </c>
      <c r="H375" s="175">
        <v>32</v>
      </c>
      <c r="I375" s="175"/>
    </row>
    <row r="376" spans="1:9" x14ac:dyDescent="0.2">
      <c r="A376" s="181">
        <v>42116</v>
      </c>
      <c r="B376" s="175">
        <v>580</v>
      </c>
      <c r="C376" s="175"/>
      <c r="D376" s="176" t="s">
        <v>135</v>
      </c>
      <c r="E376" s="175" t="s">
        <v>177</v>
      </c>
      <c r="F376" s="175" t="s">
        <v>90</v>
      </c>
      <c r="H376" s="175">
        <v>34</v>
      </c>
      <c r="I376" s="175"/>
    </row>
    <row r="377" spans="1:9" x14ac:dyDescent="0.2">
      <c r="A377" s="181">
        <v>42116</v>
      </c>
      <c r="B377" s="175">
        <v>517</v>
      </c>
      <c r="C377" s="175"/>
      <c r="D377" s="176" t="s">
        <v>135</v>
      </c>
      <c r="E377" s="175" t="s">
        <v>123</v>
      </c>
      <c r="F377" s="175" t="s">
        <v>90</v>
      </c>
      <c r="G377" s="197"/>
      <c r="H377" s="175">
        <v>30</v>
      </c>
      <c r="I377" s="175"/>
    </row>
    <row r="378" spans="1:9" x14ac:dyDescent="0.2">
      <c r="A378" s="181">
        <v>42116</v>
      </c>
      <c r="B378" s="175">
        <v>518</v>
      </c>
      <c r="C378" s="175"/>
      <c r="D378" s="176" t="s">
        <v>135</v>
      </c>
      <c r="E378" s="175" t="s">
        <v>170</v>
      </c>
      <c r="F378" s="175" t="s">
        <v>90</v>
      </c>
      <c r="G378" s="197"/>
      <c r="H378" s="175">
        <v>32</v>
      </c>
      <c r="I378" s="175"/>
    </row>
    <row r="379" spans="1:9" x14ac:dyDescent="0.2">
      <c r="A379" s="181">
        <v>42116</v>
      </c>
      <c r="B379" s="175">
        <v>515</v>
      </c>
      <c r="C379" s="175"/>
      <c r="D379" s="176" t="s">
        <v>131</v>
      </c>
      <c r="E379" s="175"/>
      <c r="F379" s="175"/>
      <c r="G379" s="197"/>
      <c r="H379" s="175">
        <v>30</v>
      </c>
      <c r="I379" s="175"/>
    </row>
    <row r="380" spans="1:9" x14ac:dyDescent="0.2">
      <c r="A380" s="181">
        <v>42116</v>
      </c>
      <c r="B380" s="175">
        <v>599</v>
      </c>
      <c r="C380" s="175"/>
      <c r="D380" s="176" t="s">
        <v>131</v>
      </c>
      <c r="E380" s="175" t="s">
        <v>156</v>
      </c>
      <c r="F380" s="175" t="s">
        <v>24</v>
      </c>
      <c r="H380" s="175">
        <v>32</v>
      </c>
      <c r="I380" s="175"/>
    </row>
    <row r="381" spans="1:9" x14ac:dyDescent="0.2">
      <c r="A381" s="181">
        <v>42116</v>
      </c>
      <c r="B381" s="175">
        <v>569</v>
      </c>
      <c r="C381" s="175"/>
      <c r="D381" s="176" t="s">
        <v>131</v>
      </c>
      <c r="E381" s="175" t="s">
        <v>163</v>
      </c>
      <c r="F381" s="175" t="s">
        <v>174</v>
      </c>
      <c r="G381" s="197"/>
      <c r="H381" s="175">
        <v>32</v>
      </c>
      <c r="I381" s="175"/>
    </row>
    <row r="382" spans="1:9" x14ac:dyDescent="0.2">
      <c r="A382" s="181">
        <v>42116</v>
      </c>
      <c r="B382" s="175">
        <v>595</v>
      </c>
      <c r="C382" s="175"/>
      <c r="D382" s="176" t="s">
        <v>131</v>
      </c>
      <c r="E382" s="175" t="s">
        <v>156</v>
      </c>
      <c r="F382" s="175" t="s">
        <v>24</v>
      </c>
      <c r="H382" s="175">
        <v>32</v>
      </c>
      <c r="I382" s="175"/>
    </row>
    <row r="383" spans="1:9" x14ac:dyDescent="0.2">
      <c r="A383" s="181">
        <v>42116</v>
      </c>
      <c r="B383" s="175">
        <v>562</v>
      </c>
      <c r="C383" s="175"/>
      <c r="D383" s="176" t="s">
        <v>131</v>
      </c>
      <c r="E383" s="175" t="s">
        <v>156</v>
      </c>
      <c r="F383" s="175" t="s">
        <v>174</v>
      </c>
      <c r="G383" s="197"/>
      <c r="H383" s="175">
        <v>32</v>
      </c>
      <c r="I383" s="175"/>
    </row>
    <row r="384" spans="1:9" x14ac:dyDescent="0.2">
      <c r="A384" s="181">
        <v>42116</v>
      </c>
      <c r="B384" s="175">
        <v>548</v>
      </c>
      <c r="C384" s="175"/>
      <c r="D384" s="176" t="s">
        <v>131</v>
      </c>
      <c r="E384" s="175" t="s">
        <v>170</v>
      </c>
      <c r="F384" s="175" t="s">
        <v>171</v>
      </c>
      <c r="G384" s="197"/>
      <c r="H384" s="175">
        <v>32</v>
      </c>
      <c r="I384" s="175"/>
    </row>
    <row r="385" spans="1:9" x14ac:dyDescent="0.2">
      <c r="A385" s="181">
        <v>42116</v>
      </c>
      <c r="B385" s="175">
        <v>592</v>
      </c>
      <c r="C385" s="175"/>
      <c r="D385" s="176" t="s">
        <v>131</v>
      </c>
      <c r="E385" s="175" t="s">
        <v>168</v>
      </c>
      <c r="F385" s="175" t="s">
        <v>24</v>
      </c>
      <c r="H385" s="175">
        <v>30</v>
      </c>
      <c r="I385" s="175"/>
    </row>
    <row r="386" spans="1:9" x14ac:dyDescent="0.2">
      <c r="A386" s="196"/>
      <c r="B386" s="175"/>
      <c r="C386" s="175"/>
      <c r="D386" s="176"/>
      <c r="E386" s="175" t="s">
        <v>163</v>
      </c>
      <c r="F386" s="175" t="s">
        <v>133</v>
      </c>
      <c r="H386" s="175"/>
      <c r="I386" s="175"/>
    </row>
    <row r="387" spans="1:9" x14ac:dyDescent="0.2">
      <c r="A387" s="196"/>
      <c r="B387" s="175"/>
      <c r="C387" s="175"/>
      <c r="D387" s="176"/>
      <c r="E387" s="175" t="s">
        <v>123</v>
      </c>
      <c r="F387" s="175" t="s">
        <v>90</v>
      </c>
      <c r="H387" s="175"/>
      <c r="I387" s="175"/>
    </row>
    <row r="388" spans="1:9" x14ac:dyDescent="0.2">
      <c r="A388" s="197"/>
      <c r="B388" s="175"/>
      <c r="C388" s="175"/>
      <c r="D388" s="176"/>
      <c r="E388" s="175" t="s">
        <v>168</v>
      </c>
      <c r="F388" s="175" t="s">
        <v>24</v>
      </c>
      <c r="H388" s="175"/>
      <c r="I388" s="175"/>
    </row>
    <row r="389" spans="1:9" x14ac:dyDescent="0.2">
      <c r="A389" s="196"/>
      <c r="B389" s="175"/>
      <c r="C389" s="175"/>
      <c r="D389" s="176"/>
      <c r="E389" s="175" t="s">
        <v>123</v>
      </c>
      <c r="F389" s="175" t="s">
        <v>90</v>
      </c>
      <c r="H389" s="175"/>
      <c r="I389" s="175"/>
    </row>
    <row r="390" spans="1:9" x14ac:dyDescent="0.2">
      <c r="A390" s="197"/>
      <c r="B390" s="175"/>
      <c r="C390" s="175"/>
      <c r="D390" s="176"/>
      <c r="E390" s="175" t="s">
        <v>168</v>
      </c>
      <c r="F390" s="175" t="s">
        <v>174</v>
      </c>
      <c r="H390" s="175"/>
      <c r="I390" s="175"/>
    </row>
    <row r="391" spans="1:9" x14ac:dyDescent="0.2">
      <c r="A391" s="197"/>
      <c r="B391" s="175"/>
      <c r="C391" s="175"/>
      <c r="D391" s="176"/>
      <c r="E391" s="175" t="s">
        <v>168</v>
      </c>
      <c r="F391" s="175"/>
      <c r="H391" s="175"/>
      <c r="I391" s="175"/>
    </row>
    <row r="392" spans="1:9" x14ac:dyDescent="0.2">
      <c r="A392" s="197"/>
      <c r="B392" s="175"/>
      <c r="C392" s="175"/>
      <c r="D392" s="176"/>
      <c r="E392" s="175" t="s">
        <v>168</v>
      </c>
      <c r="F392" s="175" t="s">
        <v>174</v>
      </c>
      <c r="H392" s="175"/>
      <c r="I392" s="175"/>
    </row>
    <row r="393" spans="1:9" x14ac:dyDescent="0.2">
      <c r="A393" s="186"/>
      <c r="B393" s="175"/>
      <c r="C393" s="175"/>
      <c r="D393" s="176"/>
      <c r="E393" s="175" t="s">
        <v>177</v>
      </c>
      <c r="F393" s="175" t="s">
        <v>24</v>
      </c>
      <c r="H393" s="175"/>
      <c r="I393" s="175"/>
    </row>
    <row r="394" spans="1:9" x14ac:dyDescent="0.2">
      <c r="A394" s="196"/>
      <c r="B394" s="175"/>
      <c r="C394" s="175"/>
      <c r="D394" s="176"/>
      <c r="E394" s="175" t="s">
        <v>163</v>
      </c>
      <c r="F394" s="175" t="s">
        <v>24</v>
      </c>
      <c r="H394" s="175"/>
      <c r="I394" s="175"/>
    </row>
    <row r="395" spans="1:9" x14ac:dyDescent="0.2">
      <c r="A395" s="196"/>
      <c r="B395" s="175"/>
      <c r="C395" s="175"/>
      <c r="D395" s="176"/>
      <c r="E395" s="175" t="s">
        <v>123</v>
      </c>
      <c r="F395" s="175" t="s">
        <v>90</v>
      </c>
      <c r="H395" s="175"/>
      <c r="I395" s="175"/>
    </row>
    <row r="396" spans="1:9" x14ac:dyDescent="0.2">
      <c r="A396" s="186"/>
      <c r="B396" s="175"/>
      <c r="C396" s="175"/>
      <c r="D396" s="176"/>
      <c r="E396" s="175" t="s">
        <v>155</v>
      </c>
      <c r="F396" s="175" t="s">
        <v>90</v>
      </c>
      <c r="H396" s="175"/>
      <c r="I396" s="175"/>
    </row>
    <row r="397" spans="1:9" x14ac:dyDescent="0.2">
      <c r="A397" s="197"/>
      <c r="B397" s="175"/>
      <c r="C397" s="175"/>
      <c r="D397" s="176"/>
      <c r="E397" s="175" t="s">
        <v>170</v>
      </c>
      <c r="F397" s="175" t="s">
        <v>24</v>
      </c>
      <c r="H397" s="175"/>
      <c r="I397" s="175"/>
    </row>
    <row r="398" spans="1:9" x14ac:dyDescent="0.2">
      <c r="A398" s="186"/>
      <c r="B398" s="175"/>
      <c r="C398" s="175"/>
      <c r="D398" s="176"/>
      <c r="E398" s="175" t="s">
        <v>155</v>
      </c>
      <c r="F398" s="175" t="s">
        <v>24</v>
      </c>
      <c r="H398" s="175"/>
      <c r="I398" s="175"/>
    </row>
    <row r="399" spans="1:9" x14ac:dyDescent="0.2">
      <c r="A399" s="196"/>
      <c r="B399" s="175"/>
      <c r="C399" s="175"/>
      <c r="D399" s="176"/>
      <c r="E399" s="175" t="s">
        <v>163</v>
      </c>
      <c r="F399" s="175" t="s">
        <v>174</v>
      </c>
      <c r="H399" s="175"/>
      <c r="I399" s="175"/>
    </row>
    <row r="400" spans="1:9" x14ac:dyDescent="0.2">
      <c r="A400" s="196"/>
      <c r="B400" s="175"/>
      <c r="C400" s="175"/>
      <c r="D400" s="176"/>
      <c r="E400" s="175" t="s">
        <v>163</v>
      </c>
      <c r="F400" s="175" t="s">
        <v>171</v>
      </c>
      <c r="H400" s="175"/>
      <c r="I400" s="175"/>
    </row>
    <row r="401" spans="1:9" x14ac:dyDescent="0.2">
      <c r="A401" s="197"/>
      <c r="B401" s="175"/>
      <c r="C401" s="175"/>
      <c r="D401" s="176"/>
      <c r="E401" s="175"/>
      <c r="F401" s="175"/>
      <c r="H401" s="175"/>
      <c r="I401" s="175"/>
    </row>
    <row r="402" spans="1:9" x14ac:dyDescent="0.2">
      <c r="A402" s="196"/>
      <c r="B402" s="175"/>
      <c r="C402" s="175"/>
      <c r="D402" s="176"/>
      <c r="E402" s="175" t="s">
        <v>123</v>
      </c>
      <c r="F402" s="175" t="s">
        <v>90</v>
      </c>
      <c r="H402" s="175"/>
      <c r="I402" s="175"/>
    </row>
    <row r="403" spans="1:9" x14ac:dyDescent="0.2">
      <c r="A403" s="197"/>
      <c r="B403" s="175"/>
      <c r="C403" s="175"/>
      <c r="D403" s="176"/>
      <c r="E403" s="175" t="s">
        <v>156</v>
      </c>
      <c r="F403" s="175" t="s">
        <v>90</v>
      </c>
      <c r="H403" s="175"/>
      <c r="I403" s="175"/>
    </row>
    <row r="404" spans="1:9" x14ac:dyDescent="0.2">
      <c r="A404" s="196"/>
      <c r="B404" s="175"/>
      <c r="C404" s="175"/>
      <c r="D404" s="176"/>
      <c r="E404" s="175" t="s">
        <v>159</v>
      </c>
      <c r="F404" s="175" t="s">
        <v>90</v>
      </c>
      <c r="H404" s="175"/>
      <c r="I404" s="175"/>
    </row>
    <row r="405" spans="1:9" x14ac:dyDescent="0.2">
      <c r="A405" s="197"/>
      <c r="B405" s="175"/>
      <c r="C405" s="175"/>
      <c r="D405" s="176"/>
      <c r="E405" s="175" t="s">
        <v>170</v>
      </c>
      <c r="F405" s="175" t="s">
        <v>171</v>
      </c>
      <c r="H405" s="175"/>
      <c r="I405" s="175"/>
    </row>
    <row r="406" spans="1:9" x14ac:dyDescent="0.2">
      <c r="A406" s="196"/>
      <c r="B406" s="175"/>
      <c r="C406" s="175"/>
      <c r="D406" s="176"/>
      <c r="E406" s="175" t="s">
        <v>156</v>
      </c>
      <c r="F406" s="175" t="s">
        <v>90</v>
      </c>
      <c r="H406" s="175"/>
      <c r="I406" s="175"/>
    </row>
    <row r="407" spans="1:9" x14ac:dyDescent="0.2">
      <c r="A407" s="186"/>
      <c r="B407" s="175"/>
      <c r="C407" s="175"/>
      <c r="D407" s="176"/>
      <c r="E407" s="175" t="s">
        <v>174</v>
      </c>
      <c r="F407" s="175" t="s">
        <v>24</v>
      </c>
      <c r="H407" s="175"/>
      <c r="I407" s="175"/>
    </row>
    <row r="408" spans="1:9" x14ac:dyDescent="0.2">
      <c r="A408" s="186"/>
      <c r="B408" s="175"/>
      <c r="C408" s="175"/>
      <c r="D408" s="176"/>
      <c r="E408" s="175" t="s">
        <v>155</v>
      </c>
      <c r="F408" s="175" t="s">
        <v>24</v>
      </c>
      <c r="H408" s="175"/>
      <c r="I408" s="175"/>
    </row>
    <row r="409" spans="1:9" x14ac:dyDescent="0.2">
      <c r="A409" s="197"/>
      <c r="B409" s="175"/>
      <c r="C409" s="175"/>
      <c r="D409" s="176"/>
      <c r="E409" s="175" t="s">
        <v>134</v>
      </c>
      <c r="F409" s="175" t="s">
        <v>24</v>
      </c>
      <c r="H409" s="175"/>
      <c r="I409" s="175"/>
    </row>
    <row r="410" spans="1:9" x14ac:dyDescent="0.2">
      <c r="A410" s="197"/>
      <c r="B410" s="197"/>
      <c r="C410" s="197"/>
      <c r="D410" s="198"/>
      <c r="E410" s="197" t="s">
        <v>172</v>
      </c>
      <c r="F410" s="197" t="s">
        <v>90</v>
      </c>
      <c r="H410" s="197"/>
      <c r="I410" s="197"/>
    </row>
    <row r="411" spans="1:9" x14ac:dyDescent="0.2">
      <c r="A411" s="196"/>
      <c r="B411" s="197"/>
      <c r="C411" s="197"/>
      <c r="D411" s="198"/>
      <c r="E411" s="197" t="s">
        <v>163</v>
      </c>
      <c r="F411" s="197" t="s">
        <v>133</v>
      </c>
      <c r="H411" s="197"/>
      <c r="I411" s="197"/>
    </row>
    <row r="412" spans="1:9" x14ac:dyDescent="0.2">
      <c r="A412" s="197"/>
      <c r="B412" s="197"/>
      <c r="C412" s="197"/>
      <c r="D412" s="198"/>
      <c r="E412" s="197" t="s">
        <v>181</v>
      </c>
      <c r="F412" s="197" t="s">
        <v>90</v>
      </c>
      <c r="H412" s="197"/>
      <c r="I412" s="197"/>
    </row>
    <row r="413" spans="1:9" x14ac:dyDescent="0.2">
      <c r="A413" s="197"/>
      <c r="B413" s="197"/>
      <c r="C413" s="197"/>
      <c r="D413" s="198"/>
      <c r="E413" s="197" t="s">
        <v>168</v>
      </c>
      <c r="F413" s="197" t="s">
        <v>90</v>
      </c>
      <c r="H413" s="197"/>
      <c r="I413" s="197"/>
    </row>
    <row r="414" spans="1:9" x14ac:dyDescent="0.2">
      <c r="A414" s="196"/>
      <c r="B414" s="197"/>
      <c r="C414" s="197"/>
      <c r="D414" s="198"/>
      <c r="E414" s="197" t="s">
        <v>163</v>
      </c>
      <c r="F414" s="197" t="s">
        <v>174</v>
      </c>
      <c r="H414" s="197"/>
      <c r="I414" s="197"/>
    </row>
    <row r="415" spans="1:9" x14ac:dyDescent="0.2">
      <c r="A415" s="196"/>
      <c r="B415" s="197"/>
      <c r="C415" s="197"/>
      <c r="D415" s="198"/>
      <c r="E415" s="197" t="s">
        <v>159</v>
      </c>
      <c r="F415" s="197" t="s">
        <v>24</v>
      </c>
      <c r="H415" s="197"/>
      <c r="I415" s="197"/>
    </row>
    <row r="416" spans="1:9" x14ac:dyDescent="0.2">
      <c r="A416" s="197"/>
      <c r="B416" s="197"/>
      <c r="C416" s="197"/>
      <c r="D416" s="198"/>
      <c r="E416" s="197" t="s">
        <v>123</v>
      </c>
      <c r="F416" s="197" t="s">
        <v>24</v>
      </c>
      <c r="H416" s="197"/>
      <c r="I416" s="197"/>
    </row>
    <row r="417" spans="1:9" x14ac:dyDescent="0.2">
      <c r="A417" s="197"/>
      <c r="B417" s="197"/>
      <c r="C417" s="197"/>
      <c r="D417" s="198"/>
      <c r="E417" s="197" t="s">
        <v>156</v>
      </c>
      <c r="F417" s="197" t="s">
        <v>90</v>
      </c>
      <c r="H417" s="197"/>
      <c r="I417" s="197"/>
    </row>
    <row r="418" spans="1:9" x14ac:dyDescent="0.2">
      <c r="A418" s="197"/>
      <c r="B418" s="197"/>
      <c r="C418" s="197"/>
      <c r="D418" s="198"/>
      <c r="E418" s="197" t="s">
        <v>170</v>
      </c>
      <c r="F418" s="197" t="s">
        <v>24</v>
      </c>
      <c r="H418" s="197"/>
      <c r="I418" s="197"/>
    </row>
    <row r="419" spans="1:9" x14ac:dyDescent="0.2">
      <c r="A419" s="196"/>
      <c r="B419" s="197"/>
      <c r="C419" s="197"/>
      <c r="D419" s="198"/>
      <c r="E419" s="197" t="s">
        <v>123</v>
      </c>
      <c r="F419" s="197" t="s">
        <v>24</v>
      </c>
      <c r="H419" s="197"/>
      <c r="I419" s="197"/>
    </row>
    <row r="420" spans="1:9" x14ac:dyDescent="0.2">
      <c r="A420" s="197"/>
      <c r="B420" s="197"/>
      <c r="C420" s="197"/>
      <c r="D420" s="198"/>
      <c r="E420" s="197" t="s">
        <v>123</v>
      </c>
      <c r="F420" s="197" t="s">
        <v>90</v>
      </c>
      <c r="H420" s="197"/>
      <c r="I420" s="197"/>
    </row>
    <row r="421" spans="1:9" x14ac:dyDescent="0.2">
      <c r="A421" s="197"/>
      <c r="B421" s="197"/>
      <c r="C421" s="197"/>
      <c r="D421" s="198"/>
      <c r="E421" s="197"/>
      <c r="F421" s="197"/>
      <c r="H421" s="197"/>
      <c r="I421" s="197"/>
    </row>
    <row r="422" spans="1:9" x14ac:dyDescent="0.2">
      <c r="A422" s="197"/>
      <c r="B422" s="197"/>
      <c r="C422" s="197"/>
      <c r="D422" s="198"/>
      <c r="E422" s="197" t="s">
        <v>177</v>
      </c>
      <c r="F422" s="197" t="s">
        <v>24</v>
      </c>
      <c r="H422" s="197"/>
      <c r="I422" s="197"/>
    </row>
    <row r="423" spans="1:9" x14ac:dyDescent="0.2">
      <c r="A423" s="197"/>
      <c r="B423" s="197"/>
      <c r="C423" s="197"/>
      <c r="D423" s="198"/>
      <c r="E423" s="197" t="s">
        <v>168</v>
      </c>
      <c r="F423" s="197" t="s">
        <v>90</v>
      </c>
      <c r="H423" s="197"/>
      <c r="I423" s="197"/>
    </row>
    <row r="424" spans="1:9" x14ac:dyDescent="0.2">
      <c r="A424" s="196"/>
      <c r="B424" s="197"/>
      <c r="C424" s="197"/>
      <c r="D424" s="198"/>
      <c r="E424" s="197" t="s">
        <v>156</v>
      </c>
      <c r="F424" s="197" t="s">
        <v>90</v>
      </c>
      <c r="H424" s="197"/>
      <c r="I424" s="197"/>
    </row>
    <row r="425" spans="1:9" x14ac:dyDescent="0.2">
      <c r="A425" s="197"/>
    </row>
    <row r="426" spans="1:9" x14ac:dyDescent="0.2">
      <c r="A426" s="186"/>
      <c r="B426" s="197"/>
      <c r="C426" s="197"/>
      <c r="D426" s="198"/>
      <c r="E426" s="197" t="s">
        <v>155</v>
      </c>
      <c r="F426" s="197" t="s">
        <v>24</v>
      </c>
      <c r="H426" s="197"/>
      <c r="I426" s="197"/>
    </row>
    <row r="427" spans="1:9" x14ac:dyDescent="0.2">
      <c r="A427" s="197"/>
      <c r="B427" s="197"/>
      <c r="C427" s="197"/>
      <c r="D427" s="198"/>
      <c r="E427" s="197" t="s">
        <v>170</v>
      </c>
      <c r="F427" s="197" t="s">
        <v>90</v>
      </c>
      <c r="H427" s="197"/>
      <c r="I427" s="197"/>
    </row>
    <row r="429" spans="1:9" x14ac:dyDescent="0.2">
      <c r="A429" s="196"/>
      <c r="B429" s="197"/>
      <c r="D429" s="198"/>
      <c r="H429" s="197"/>
    </row>
    <row r="430" spans="1:9" x14ac:dyDescent="0.2">
      <c r="A430" s="181"/>
      <c r="B430" s="197"/>
      <c r="D430" s="198"/>
      <c r="H430" s="197"/>
    </row>
    <row r="431" spans="1:9" x14ac:dyDescent="0.2">
      <c r="A431" s="181"/>
      <c r="B431" s="197"/>
      <c r="D431" s="198"/>
      <c r="H431" s="197"/>
    </row>
    <row r="432" spans="1:9" x14ac:dyDescent="0.2">
      <c r="A432" s="181"/>
      <c r="B432" s="197"/>
      <c r="D432" s="198"/>
      <c r="H432" s="197"/>
    </row>
    <row r="433" spans="1:9" x14ac:dyDescent="0.2">
      <c r="A433" s="181"/>
      <c r="B433" s="197"/>
      <c r="D433" s="198"/>
      <c r="H433" s="197"/>
    </row>
    <row r="434" spans="1:9" x14ac:dyDescent="0.2">
      <c r="A434" s="181"/>
      <c r="B434" s="197"/>
      <c r="D434" s="198"/>
      <c r="H434" s="197"/>
    </row>
    <row r="435" spans="1:9" x14ac:dyDescent="0.2">
      <c r="A435" s="175"/>
      <c r="B435" s="197"/>
      <c r="C435" s="197"/>
      <c r="D435" s="198"/>
      <c r="E435" s="197" t="s">
        <v>170</v>
      </c>
      <c r="F435" s="197" t="s">
        <v>171</v>
      </c>
      <c r="H435" s="197"/>
      <c r="I435" s="197"/>
    </row>
    <row r="436" spans="1:9" x14ac:dyDescent="0.2">
      <c r="A436" s="181"/>
      <c r="B436" s="197"/>
      <c r="D436" s="198"/>
      <c r="H436" s="197"/>
    </row>
    <row r="437" spans="1:9" x14ac:dyDescent="0.2">
      <c r="A437" s="175"/>
      <c r="B437" s="197"/>
      <c r="C437" s="197"/>
      <c r="D437" s="198"/>
      <c r="E437" s="197" t="s">
        <v>170</v>
      </c>
      <c r="F437" s="197" t="s">
        <v>171</v>
      </c>
      <c r="H437" s="197"/>
      <c r="I437" s="197"/>
    </row>
    <row r="438" spans="1:9" x14ac:dyDescent="0.2">
      <c r="A438" s="181"/>
      <c r="B438" s="197"/>
      <c r="D438" s="198"/>
      <c r="H438" s="197"/>
    </row>
    <row r="439" spans="1:9" x14ac:dyDescent="0.2">
      <c r="A439" s="181"/>
      <c r="B439" s="197"/>
      <c r="D439" s="198"/>
      <c r="H439" s="197"/>
    </row>
    <row r="440" spans="1:9" x14ac:dyDescent="0.2">
      <c r="A440" s="181"/>
      <c r="B440" s="197"/>
      <c r="D440" s="198"/>
      <c r="H440" s="197"/>
    </row>
    <row r="441" spans="1:9" x14ac:dyDescent="0.2">
      <c r="A441" s="175"/>
      <c r="B441" s="197"/>
      <c r="C441" s="197"/>
      <c r="D441" s="198"/>
      <c r="E441" s="197" t="s">
        <v>170</v>
      </c>
      <c r="F441" s="197" t="s">
        <v>171</v>
      </c>
      <c r="H441" s="197"/>
      <c r="I441" s="197"/>
    </row>
    <row r="442" spans="1:9" x14ac:dyDescent="0.2">
      <c r="A442" s="181"/>
      <c r="B442" s="197"/>
      <c r="D442" s="198"/>
      <c r="H442" s="197"/>
    </row>
    <row r="443" spans="1:9" x14ac:dyDescent="0.2">
      <c r="A443" s="181"/>
      <c r="B443" s="197"/>
      <c r="D443" s="198"/>
      <c r="H443" s="197"/>
    </row>
    <row r="444" spans="1:9" x14ac:dyDescent="0.2">
      <c r="A444" s="181"/>
      <c r="B444" s="197"/>
      <c r="D444" s="198"/>
      <c r="H444" s="197"/>
    </row>
    <row r="445" spans="1:9" x14ac:dyDescent="0.2">
      <c r="A445" s="181"/>
      <c r="B445" s="197"/>
      <c r="D445" s="198"/>
      <c r="H445" s="197"/>
    </row>
    <row r="446" spans="1:9" x14ac:dyDescent="0.2">
      <c r="A446" s="181"/>
      <c r="B446" s="197"/>
      <c r="D446" s="198"/>
      <c r="H446" s="197"/>
    </row>
    <row r="447" spans="1:9" x14ac:dyDescent="0.2">
      <c r="A447" s="181"/>
      <c r="B447" s="197"/>
      <c r="D447" s="198"/>
      <c r="H447" s="197"/>
    </row>
    <row r="448" spans="1:9" x14ac:dyDescent="0.2">
      <c r="A448" s="181"/>
      <c r="B448" s="197"/>
      <c r="D448" s="198"/>
      <c r="H448" s="197"/>
    </row>
    <row r="449" spans="1:9" x14ac:dyDescent="0.2">
      <c r="A449" s="181"/>
      <c r="B449" s="197"/>
      <c r="D449" s="198"/>
      <c r="H449" s="197"/>
    </row>
    <row r="450" spans="1:9" x14ac:dyDescent="0.2">
      <c r="A450" s="181"/>
      <c r="B450" s="197"/>
      <c r="D450" s="198"/>
      <c r="H450" s="197"/>
    </row>
    <row r="451" spans="1:9" x14ac:dyDescent="0.2">
      <c r="A451" s="175"/>
      <c r="B451" s="197"/>
      <c r="C451" s="197"/>
      <c r="D451" s="198"/>
      <c r="E451" s="197" t="s">
        <v>170</v>
      </c>
      <c r="F451" s="197" t="s">
        <v>171</v>
      </c>
      <c r="H451" s="197"/>
      <c r="I451" s="197"/>
    </row>
    <row r="452" spans="1:9" x14ac:dyDescent="0.2">
      <c r="A452" s="181"/>
      <c r="B452" s="197"/>
      <c r="D452" s="198"/>
      <c r="H452" s="197"/>
    </row>
    <row r="453" spans="1:9" x14ac:dyDescent="0.2">
      <c r="A453" s="181"/>
      <c r="B453" s="197"/>
      <c r="D453" s="198"/>
      <c r="H453" s="197"/>
    </row>
    <row r="454" spans="1:9" x14ac:dyDescent="0.2">
      <c r="A454" s="181"/>
      <c r="B454" s="197"/>
      <c r="D454" s="198"/>
      <c r="H454" s="197"/>
    </row>
    <row r="455" spans="1:9" x14ac:dyDescent="0.2">
      <c r="A455" s="181"/>
      <c r="B455" s="197"/>
      <c r="D455" s="198"/>
      <c r="H455" s="197"/>
    </row>
    <row r="456" spans="1:9" x14ac:dyDescent="0.2">
      <c r="A456" s="181"/>
      <c r="B456" s="197"/>
      <c r="D456" s="198"/>
      <c r="H456" s="197"/>
    </row>
    <row r="457" spans="1:9" x14ac:dyDescent="0.2">
      <c r="A457" s="181"/>
      <c r="B457" s="197"/>
      <c r="D457" s="198"/>
      <c r="H457" s="197"/>
    </row>
    <row r="458" spans="1:9" x14ac:dyDescent="0.2">
      <c r="A458" s="181"/>
      <c r="B458" s="197"/>
      <c r="D458" s="198"/>
      <c r="H458" s="197"/>
    </row>
    <row r="459" spans="1:9" x14ac:dyDescent="0.2">
      <c r="A459" s="175"/>
      <c r="B459" s="197"/>
      <c r="C459" s="197"/>
      <c r="D459" s="198"/>
      <c r="E459" s="197" t="s">
        <v>170</v>
      </c>
      <c r="F459" s="197" t="s">
        <v>90</v>
      </c>
      <c r="H459" s="197"/>
      <c r="I459" s="197"/>
    </row>
    <row r="460" spans="1:9" x14ac:dyDescent="0.2">
      <c r="A460" s="181"/>
      <c r="B460" s="197"/>
      <c r="D460" s="198"/>
      <c r="H460" s="197"/>
    </row>
    <row r="461" spans="1:9" x14ac:dyDescent="0.2">
      <c r="A461" s="181"/>
      <c r="B461" s="197"/>
      <c r="D461" s="198"/>
      <c r="H461" s="197"/>
    </row>
    <row r="462" spans="1:9" x14ac:dyDescent="0.2">
      <c r="A462" s="181"/>
      <c r="B462" s="197"/>
      <c r="D462" s="198"/>
      <c r="H462" s="197"/>
    </row>
    <row r="463" spans="1:9" x14ac:dyDescent="0.2">
      <c r="A463" s="181"/>
      <c r="B463" s="197"/>
      <c r="D463" s="198"/>
      <c r="H463" s="197"/>
    </row>
    <row r="464" spans="1:9" x14ac:dyDescent="0.2">
      <c r="A464" s="181"/>
      <c r="B464" s="197"/>
      <c r="D464" s="198"/>
      <c r="H464" s="197"/>
    </row>
    <row r="465" spans="1:9" x14ac:dyDescent="0.2">
      <c r="A465" s="181"/>
      <c r="B465" s="197"/>
      <c r="D465" s="198"/>
      <c r="H465" s="197"/>
    </row>
    <row r="466" spans="1:9" x14ac:dyDescent="0.2">
      <c r="A466" s="181"/>
      <c r="B466" s="197"/>
      <c r="D466" s="198"/>
      <c r="H466" s="197"/>
    </row>
    <row r="467" spans="1:9" x14ac:dyDescent="0.2">
      <c r="A467" s="181"/>
      <c r="B467" s="197"/>
      <c r="D467" s="198"/>
      <c r="H467" s="197"/>
    </row>
    <row r="468" spans="1:9" x14ac:dyDescent="0.2">
      <c r="A468" s="181"/>
      <c r="B468" s="197"/>
      <c r="D468" s="198"/>
      <c r="H468" s="197"/>
    </row>
    <row r="469" spans="1:9" x14ac:dyDescent="0.2">
      <c r="A469" s="181"/>
      <c r="B469" s="197"/>
      <c r="D469" s="198"/>
      <c r="H469" s="197"/>
    </row>
    <row r="470" spans="1:9" x14ac:dyDescent="0.2">
      <c r="A470" s="175"/>
      <c r="B470" s="197"/>
      <c r="C470" s="197"/>
      <c r="D470" s="198"/>
      <c r="E470" s="197" t="s">
        <v>170</v>
      </c>
      <c r="F470" s="197" t="s">
        <v>171</v>
      </c>
      <c r="H470" s="197"/>
      <c r="I470" s="197"/>
    </row>
    <row r="471" spans="1:9" x14ac:dyDescent="0.2">
      <c r="A471" s="181"/>
      <c r="B471" s="197"/>
      <c r="D471" s="198"/>
      <c r="H471" s="197"/>
    </row>
    <row r="472" spans="1:9" x14ac:dyDescent="0.2">
      <c r="A472" s="181"/>
      <c r="B472" s="197"/>
      <c r="D472" s="198"/>
      <c r="H472" s="197"/>
    </row>
    <row r="473" spans="1:9" x14ac:dyDescent="0.2">
      <c r="A473" s="181"/>
      <c r="B473" s="197"/>
      <c r="D473" s="198"/>
      <c r="H473" s="197"/>
    </row>
    <row r="474" spans="1:9" x14ac:dyDescent="0.2">
      <c r="A474" s="181"/>
      <c r="B474" s="197"/>
      <c r="D474" s="198"/>
      <c r="H474" s="197"/>
    </row>
    <row r="475" spans="1:9" x14ac:dyDescent="0.2">
      <c r="A475" s="175"/>
      <c r="B475" s="197"/>
      <c r="C475" s="197"/>
      <c r="D475" s="198"/>
      <c r="E475" s="197" t="s">
        <v>170</v>
      </c>
      <c r="F475" s="197" t="s">
        <v>90</v>
      </c>
      <c r="H475" s="197"/>
      <c r="I475" s="197"/>
    </row>
    <row r="476" spans="1:9" x14ac:dyDescent="0.2">
      <c r="A476" s="181"/>
      <c r="B476" s="197"/>
      <c r="D476" s="198"/>
      <c r="H476" s="197"/>
    </row>
    <row r="477" spans="1:9" x14ac:dyDescent="0.2">
      <c r="A477" s="181"/>
      <c r="B477" s="197"/>
      <c r="D477" s="198"/>
      <c r="H477" s="197"/>
    </row>
    <row r="478" spans="1:9" x14ac:dyDescent="0.2">
      <c r="A478" s="175"/>
      <c r="B478" s="197"/>
      <c r="C478" s="197"/>
      <c r="D478" s="198"/>
      <c r="E478" s="197" t="s">
        <v>170</v>
      </c>
      <c r="F478" s="197" t="s">
        <v>171</v>
      </c>
      <c r="H478" s="197"/>
      <c r="I478" s="197"/>
    </row>
    <row r="479" spans="1:9" x14ac:dyDescent="0.2">
      <c r="A479" s="181"/>
      <c r="B479" s="197"/>
      <c r="D479" s="198"/>
      <c r="H479" s="197"/>
    </row>
    <row r="480" spans="1:9" x14ac:dyDescent="0.2">
      <c r="A480" s="181"/>
      <c r="B480" s="197"/>
      <c r="D480" s="198"/>
      <c r="H480" s="197"/>
    </row>
    <row r="481" spans="1:9" x14ac:dyDescent="0.2">
      <c r="A481" s="181"/>
      <c r="B481" s="197"/>
      <c r="D481" s="198"/>
      <c r="H481" s="197"/>
    </row>
    <row r="482" spans="1:9" x14ac:dyDescent="0.2">
      <c r="A482" s="181"/>
      <c r="B482" s="197"/>
      <c r="D482" s="198"/>
      <c r="H482" s="197"/>
    </row>
    <row r="483" spans="1:9" x14ac:dyDescent="0.2">
      <c r="A483" s="197"/>
      <c r="B483" s="197"/>
      <c r="C483" s="197"/>
      <c r="D483" s="198"/>
      <c r="E483" s="197" t="s">
        <v>156</v>
      </c>
      <c r="F483" s="197" t="s">
        <v>171</v>
      </c>
      <c r="H483" s="197"/>
      <c r="I483" s="197"/>
    </row>
    <row r="484" spans="1:9" x14ac:dyDescent="0.2">
      <c r="A484" s="196"/>
      <c r="B484" s="197"/>
      <c r="D484" s="198"/>
      <c r="H484" s="197"/>
    </row>
    <row r="485" spans="1:9" x14ac:dyDescent="0.2">
      <c r="A485" s="196"/>
      <c r="B485" s="197"/>
      <c r="D485" s="198"/>
      <c r="H485" s="197"/>
    </row>
    <row r="486" spans="1:9" x14ac:dyDescent="0.2">
      <c r="A486" s="196"/>
      <c r="B486" s="197"/>
      <c r="D486" s="198"/>
      <c r="H486" s="197"/>
    </row>
    <row r="487" spans="1:9" x14ac:dyDescent="0.2">
      <c r="A487" s="196"/>
      <c r="B487" s="197"/>
      <c r="D487" s="198"/>
      <c r="H487" s="197"/>
    </row>
    <row r="488" spans="1:9" x14ac:dyDescent="0.2">
      <c r="A488" s="196"/>
      <c r="B488" s="197"/>
      <c r="D488" s="198"/>
      <c r="H488" s="197"/>
    </row>
    <row r="489" spans="1:9" x14ac:dyDescent="0.2">
      <c r="A489" s="196"/>
      <c r="B489" s="197"/>
      <c r="D489" s="198"/>
      <c r="H489" s="197"/>
    </row>
    <row r="490" spans="1:9" x14ac:dyDescent="0.2">
      <c r="A490" s="196"/>
      <c r="B490" s="197"/>
      <c r="D490" s="198"/>
      <c r="H490" s="197"/>
    </row>
    <row r="491" spans="1:9" x14ac:dyDescent="0.2">
      <c r="A491" s="197"/>
      <c r="B491" s="197"/>
      <c r="C491" s="197"/>
      <c r="D491" s="198"/>
      <c r="E491" s="197" t="s">
        <v>170</v>
      </c>
      <c r="F491" s="197" t="s">
        <v>171</v>
      </c>
      <c r="H491" s="197"/>
      <c r="I491" s="197"/>
    </row>
    <row r="492" spans="1:9" x14ac:dyDescent="0.2">
      <c r="A492" s="196"/>
      <c r="B492" s="197"/>
      <c r="D492" s="198"/>
      <c r="H492" s="197"/>
    </row>
    <row r="493" spans="1:9" x14ac:dyDescent="0.2">
      <c r="B493" s="197"/>
      <c r="C493" s="197"/>
      <c r="D493" s="198"/>
      <c r="E493" s="197" t="s">
        <v>170</v>
      </c>
      <c r="F493" s="197" t="s">
        <v>174</v>
      </c>
      <c r="H493" s="197"/>
      <c r="I493" s="197"/>
    </row>
    <row r="494" spans="1:9" x14ac:dyDescent="0.2">
      <c r="A494" s="196"/>
      <c r="B494" s="197"/>
      <c r="D494" s="198"/>
      <c r="H494" s="197"/>
    </row>
    <row r="495" spans="1:9" x14ac:dyDescent="0.2">
      <c r="A495" s="196"/>
      <c r="B495" s="197"/>
      <c r="D495" s="198"/>
      <c r="H495" s="197"/>
    </row>
    <row r="496" spans="1:9" x14ac:dyDescent="0.2">
      <c r="B496" s="197"/>
      <c r="C496" s="197"/>
      <c r="D496" s="198"/>
      <c r="E496" s="197" t="s">
        <v>170</v>
      </c>
      <c r="F496" s="197" t="s">
        <v>171</v>
      </c>
      <c r="H496" s="197"/>
      <c r="I496" s="197"/>
    </row>
    <row r="497" spans="1:9" x14ac:dyDescent="0.2">
      <c r="A497" s="196"/>
      <c r="B497" s="197"/>
      <c r="D497" s="198"/>
      <c r="H497" s="197"/>
    </row>
    <row r="498" spans="1:9" x14ac:dyDescent="0.2">
      <c r="A498" s="196"/>
      <c r="B498" s="197"/>
      <c r="D498" s="198"/>
      <c r="H498" s="197"/>
    </row>
    <row r="499" spans="1:9" x14ac:dyDescent="0.2">
      <c r="A499" s="196"/>
      <c r="B499" s="197"/>
      <c r="D499" s="198"/>
      <c r="H499" s="197"/>
    </row>
    <row r="500" spans="1:9" x14ac:dyDescent="0.2">
      <c r="A500" s="196"/>
      <c r="B500" s="197"/>
      <c r="D500" s="198"/>
      <c r="H500" s="197"/>
    </row>
    <row r="501" spans="1:9" x14ac:dyDescent="0.2">
      <c r="A501" s="196"/>
      <c r="B501" s="197"/>
      <c r="D501" s="198"/>
      <c r="H501" s="197"/>
    </row>
    <row r="502" spans="1:9" x14ac:dyDescent="0.2">
      <c r="B502" s="197"/>
      <c r="C502" s="197"/>
      <c r="D502" s="198"/>
      <c r="E502" s="197" t="s">
        <v>170</v>
      </c>
      <c r="F502" s="197" t="s">
        <v>174</v>
      </c>
      <c r="H502" s="197"/>
      <c r="I502" s="197"/>
    </row>
    <row r="503" spans="1:9" x14ac:dyDescent="0.2">
      <c r="A503" s="197"/>
      <c r="B503" s="197"/>
      <c r="C503" s="197"/>
      <c r="D503" s="198"/>
      <c r="E503" s="197" t="s">
        <v>156</v>
      </c>
      <c r="F503" s="197" t="s">
        <v>171</v>
      </c>
      <c r="H503" s="197"/>
      <c r="I503" s="197"/>
    </row>
    <row r="504" spans="1:9" x14ac:dyDescent="0.2">
      <c r="A504" s="196"/>
      <c r="B504" s="197"/>
      <c r="D504" s="198"/>
      <c r="H504" s="197"/>
    </row>
    <row r="505" spans="1:9" x14ac:dyDescent="0.2">
      <c r="A505" s="196"/>
      <c r="B505" s="197"/>
      <c r="D505" s="198"/>
      <c r="H505" s="197"/>
    </row>
    <row r="506" spans="1:9" x14ac:dyDescent="0.2">
      <c r="A506" s="196"/>
      <c r="B506" s="197"/>
      <c r="D506" s="198"/>
      <c r="H506" s="197"/>
    </row>
    <row r="507" spans="1:9" x14ac:dyDescent="0.2">
      <c r="A507" s="181"/>
      <c r="B507" s="175"/>
      <c r="D507" s="176"/>
      <c r="H507" s="175"/>
    </row>
    <row r="508" spans="1:9" x14ac:dyDescent="0.2">
      <c r="A508" s="181"/>
      <c r="B508" s="175"/>
      <c r="D508" s="176"/>
      <c r="H508" s="175"/>
    </row>
    <row r="509" spans="1:9" x14ac:dyDescent="0.2">
      <c r="A509" s="181"/>
      <c r="B509" s="175"/>
      <c r="D509" s="176"/>
      <c r="H509" s="175"/>
    </row>
    <row r="510" spans="1:9" x14ac:dyDescent="0.2">
      <c r="A510" s="181"/>
      <c r="B510" s="175"/>
      <c r="D510" s="176"/>
      <c r="H510" s="175"/>
    </row>
    <row r="511" spans="1:9" x14ac:dyDescent="0.2">
      <c r="A511" s="181"/>
      <c r="B511" s="175"/>
      <c r="D511" s="176"/>
      <c r="H511" s="175"/>
    </row>
    <row r="512" spans="1:9" x14ac:dyDescent="0.2">
      <c r="A512" s="181"/>
      <c r="B512" s="175"/>
      <c r="D512" s="176"/>
      <c r="H512" s="175"/>
    </row>
    <row r="513" spans="1:8" x14ac:dyDescent="0.2">
      <c r="A513" s="181"/>
      <c r="B513" s="175"/>
      <c r="D513" s="176"/>
      <c r="H513" s="175"/>
    </row>
    <row r="514" spans="1:8" x14ac:dyDescent="0.2">
      <c r="A514" s="181"/>
      <c r="B514" s="175"/>
      <c r="D514" s="176"/>
      <c r="H514" s="175"/>
    </row>
    <row r="515" spans="1:8" x14ac:dyDescent="0.2">
      <c r="A515" s="181"/>
      <c r="B515" s="175"/>
      <c r="D515" s="176"/>
      <c r="H515" s="175"/>
    </row>
    <row r="516" spans="1:8" x14ac:dyDescent="0.2">
      <c r="A516" s="181"/>
      <c r="B516" s="175"/>
      <c r="D516" s="176"/>
      <c r="H516" s="175"/>
    </row>
    <row r="517" spans="1:8" x14ac:dyDescent="0.2">
      <c r="A517" s="181"/>
      <c r="B517" s="175"/>
      <c r="D517" s="176"/>
      <c r="H517" s="175"/>
    </row>
    <row r="518" spans="1:8" x14ac:dyDescent="0.2">
      <c r="A518" s="181"/>
      <c r="B518" s="175"/>
      <c r="D518" s="176"/>
      <c r="H518" s="175"/>
    </row>
    <row r="519" spans="1:8" x14ac:dyDescent="0.2">
      <c r="A519" s="181"/>
      <c r="B519" s="175"/>
      <c r="D519" s="176"/>
      <c r="H519" s="175"/>
    </row>
    <row r="520" spans="1:8" x14ac:dyDescent="0.2">
      <c r="A520" s="181"/>
      <c r="B520" s="175"/>
      <c r="D520" s="176"/>
      <c r="H520" s="175"/>
    </row>
    <row r="521" spans="1:8" x14ac:dyDescent="0.2">
      <c r="A521" s="181"/>
      <c r="B521" s="175"/>
      <c r="D521" s="176"/>
      <c r="H521" s="175"/>
    </row>
    <row r="522" spans="1:8" x14ac:dyDescent="0.2">
      <c r="A522" s="181"/>
      <c r="B522" s="175"/>
      <c r="D522" s="176"/>
      <c r="H522" s="175"/>
    </row>
    <row r="523" spans="1:8" x14ac:dyDescent="0.2">
      <c r="A523" s="181"/>
      <c r="B523" s="175"/>
      <c r="D523" s="176"/>
      <c r="H523" s="175"/>
    </row>
    <row r="524" spans="1:8" x14ac:dyDescent="0.2">
      <c r="A524" s="181"/>
      <c r="B524" s="175"/>
      <c r="D524" s="176"/>
      <c r="H524" s="175"/>
    </row>
    <row r="525" spans="1:8" x14ac:dyDescent="0.2">
      <c r="A525" s="181"/>
      <c r="B525" s="175"/>
      <c r="D525" s="176"/>
      <c r="H525" s="175"/>
    </row>
    <row r="526" spans="1:8" x14ac:dyDescent="0.2">
      <c r="A526" s="181"/>
      <c r="B526" s="175"/>
      <c r="D526" s="176"/>
      <c r="H526" s="175"/>
    </row>
    <row r="527" spans="1:8" x14ac:dyDescent="0.2">
      <c r="A527" s="181"/>
      <c r="B527" s="175"/>
      <c r="D527" s="176"/>
      <c r="H527" s="175"/>
    </row>
    <row r="528" spans="1:8" x14ac:dyDescent="0.2">
      <c r="A528" s="181"/>
      <c r="B528" s="175"/>
      <c r="D528" s="176"/>
      <c r="H528" s="175"/>
    </row>
    <row r="529" spans="1:9" x14ac:dyDescent="0.2">
      <c r="A529" s="181"/>
      <c r="B529" s="175"/>
      <c r="D529" s="176"/>
      <c r="H529" s="175"/>
    </row>
    <row r="530" spans="1:9" x14ac:dyDescent="0.2">
      <c r="A530" s="181"/>
      <c r="B530" s="175"/>
      <c r="D530" s="176"/>
      <c r="H530" s="175"/>
    </row>
    <row r="531" spans="1:9" x14ac:dyDescent="0.2">
      <c r="A531" s="181"/>
      <c r="B531" s="175"/>
      <c r="D531" s="176"/>
      <c r="H531" s="175"/>
    </row>
    <row r="532" spans="1:9" x14ac:dyDescent="0.2">
      <c r="A532" s="181"/>
      <c r="B532" s="175"/>
      <c r="D532" s="176"/>
      <c r="H532" s="175"/>
    </row>
    <row r="533" spans="1:9" x14ac:dyDescent="0.2">
      <c r="A533" s="181"/>
      <c r="B533" s="175"/>
      <c r="D533" s="176"/>
      <c r="H533" s="175"/>
    </row>
    <row r="534" spans="1:9" x14ac:dyDescent="0.2">
      <c r="A534" s="175"/>
      <c r="B534" s="175"/>
      <c r="C534" s="197"/>
      <c r="D534" s="176"/>
      <c r="E534" s="197" t="s">
        <v>170</v>
      </c>
      <c r="F534" s="197" t="s">
        <v>171</v>
      </c>
      <c r="H534" s="175"/>
      <c r="I534" s="197"/>
    </row>
    <row r="535" spans="1:9" x14ac:dyDescent="0.2">
      <c r="A535" s="181"/>
      <c r="B535" s="175"/>
      <c r="D535" s="176"/>
      <c r="H535" s="175"/>
    </row>
    <row r="536" spans="1:9" x14ac:dyDescent="0.2">
      <c r="A536" s="181"/>
      <c r="B536" s="175"/>
      <c r="D536" s="176"/>
      <c r="H536" s="175"/>
    </row>
    <row r="537" spans="1:9" x14ac:dyDescent="0.2">
      <c r="A537" s="181"/>
      <c r="B537" s="175"/>
      <c r="D537" s="176"/>
      <c r="H537" s="175"/>
    </row>
    <row r="538" spans="1:9" x14ac:dyDescent="0.2">
      <c r="A538" s="175"/>
      <c r="B538" s="175"/>
      <c r="C538" s="197"/>
      <c r="D538" s="176"/>
      <c r="E538" s="197" t="s">
        <v>170</v>
      </c>
      <c r="F538" s="197" t="s">
        <v>171</v>
      </c>
      <c r="H538" s="175"/>
      <c r="I538" s="197"/>
    </row>
    <row r="539" spans="1:9" x14ac:dyDescent="0.2">
      <c r="A539" s="181"/>
      <c r="B539" s="175"/>
      <c r="D539" s="176"/>
      <c r="H539" s="175"/>
    </row>
    <row r="540" spans="1:9" x14ac:dyDescent="0.2">
      <c r="A540" s="181"/>
      <c r="B540" s="175"/>
      <c r="D540" s="176"/>
      <c r="H540" s="175"/>
    </row>
    <row r="541" spans="1:9" x14ac:dyDescent="0.2">
      <c r="A541" s="181"/>
      <c r="B541" s="175"/>
      <c r="D541" s="176"/>
      <c r="H541" s="175"/>
    </row>
    <row r="542" spans="1:9" x14ac:dyDescent="0.2">
      <c r="A542" s="181"/>
      <c r="B542" s="175"/>
      <c r="D542" s="176"/>
      <c r="H542" s="175"/>
    </row>
    <row r="543" spans="1:9" x14ac:dyDescent="0.2">
      <c r="A543" s="181"/>
      <c r="B543" s="175"/>
      <c r="D543" s="176"/>
      <c r="H543" s="175"/>
    </row>
    <row r="544" spans="1:9" x14ac:dyDescent="0.2">
      <c r="A544" s="181"/>
      <c r="B544" s="175"/>
      <c r="D544" s="176"/>
      <c r="H544" s="175"/>
    </row>
    <row r="545" spans="1:9" x14ac:dyDescent="0.2">
      <c r="A545" s="181"/>
      <c r="B545" s="175"/>
      <c r="D545" s="176"/>
      <c r="H545" s="175"/>
    </row>
    <row r="546" spans="1:9" x14ac:dyDescent="0.2">
      <c r="A546" s="181"/>
      <c r="B546" s="175"/>
      <c r="D546" s="176"/>
      <c r="H546" s="175"/>
    </row>
    <row r="547" spans="1:9" x14ac:dyDescent="0.2">
      <c r="A547" s="181"/>
      <c r="B547" s="175"/>
      <c r="D547" s="176"/>
      <c r="H547" s="175"/>
    </row>
    <row r="548" spans="1:9" x14ac:dyDescent="0.2">
      <c r="A548" s="181"/>
      <c r="B548" s="175"/>
      <c r="D548" s="176"/>
      <c r="H548" s="175"/>
    </row>
    <row r="549" spans="1:9" x14ac:dyDescent="0.2">
      <c r="A549" s="175"/>
      <c r="B549" s="175"/>
      <c r="C549" s="197"/>
      <c r="D549" s="176"/>
      <c r="E549" s="197" t="s">
        <v>170</v>
      </c>
      <c r="F549" s="197" t="s">
        <v>90</v>
      </c>
      <c r="H549" s="175"/>
      <c r="I549" s="197"/>
    </row>
    <row r="550" spans="1:9" x14ac:dyDescent="0.2">
      <c r="A550" s="181"/>
      <c r="B550" s="175"/>
      <c r="D550" s="176"/>
      <c r="H550" s="175"/>
    </row>
    <row r="551" spans="1:9" x14ac:dyDescent="0.2">
      <c r="A551" s="181"/>
      <c r="B551" s="175"/>
      <c r="D551" s="176"/>
      <c r="H551" s="175"/>
    </row>
    <row r="552" spans="1:9" x14ac:dyDescent="0.2">
      <c r="A552" s="181"/>
      <c r="B552" s="175"/>
      <c r="D552" s="176"/>
      <c r="H552" s="175"/>
    </row>
    <row r="553" spans="1:9" x14ac:dyDescent="0.2">
      <c r="A553" s="181"/>
      <c r="B553" s="175"/>
      <c r="D553" s="176"/>
      <c r="H553" s="175"/>
    </row>
    <row r="554" spans="1:9" x14ac:dyDescent="0.2">
      <c r="A554" s="181"/>
      <c r="B554" s="175"/>
      <c r="D554" s="176"/>
      <c r="H554" s="175"/>
    </row>
    <row r="555" spans="1:9" x14ac:dyDescent="0.2">
      <c r="A555" s="181"/>
      <c r="B555" s="175"/>
      <c r="D555" s="176"/>
      <c r="H555" s="175"/>
    </row>
    <row r="556" spans="1:9" x14ac:dyDescent="0.2">
      <c r="A556" s="181"/>
      <c r="B556" s="175"/>
      <c r="D556" s="176"/>
      <c r="H556" s="175"/>
    </row>
    <row r="557" spans="1:9" x14ac:dyDescent="0.2">
      <c r="A557" s="181"/>
      <c r="B557" s="175"/>
      <c r="D557" s="176"/>
      <c r="H557" s="175"/>
    </row>
    <row r="558" spans="1:9" x14ac:dyDescent="0.2">
      <c r="A558" s="181"/>
      <c r="B558" s="175"/>
      <c r="D558" s="176"/>
      <c r="H558" s="175"/>
    </row>
    <row r="559" spans="1:9" x14ac:dyDescent="0.2">
      <c r="A559" s="181"/>
      <c r="B559" s="175"/>
      <c r="D559" s="176"/>
      <c r="H559" s="175"/>
    </row>
    <row r="560" spans="1:9" x14ac:dyDescent="0.2">
      <c r="A560" s="181"/>
      <c r="B560" s="175"/>
      <c r="D560" s="176"/>
      <c r="H560" s="175"/>
    </row>
    <row r="561" spans="1:9" x14ac:dyDescent="0.2">
      <c r="A561" s="181"/>
      <c r="B561" s="175"/>
      <c r="D561" s="176"/>
      <c r="H561" s="175"/>
    </row>
    <row r="562" spans="1:9" x14ac:dyDescent="0.2">
      <c r="A562" s="181"/>
      <c r="B562" s="175"/>
      <c r="D562" s="176"/>
      <c r="H562" s="175"/>
    </row>
    <row r="563" spans="1:9" x14ac:dyDescent="0.2">
      <c r="A563" s="175"/>
      <c r="B563" s="175"/>
      <c r="C563" s="197"/>
      <c r="D563" s="176"/>
      <c r="E563" s="197" t="s">
        <v>179</v>
      </c>
      <c r="F563" s="197" t="s">
        <v>24</v>
      </c>
      <c r="H563" s="175"/>
      <c r="I563" s="197"/>
    </row>
    <row r="564" spans="1:9" x14ac:dyDescent="0.2">
      <c r="A564" s="181"/>
      <c r="B564" s="175"/>
      <c r="D564" s="176"/>
      <c r="H564" s="175"/>
    </row>
    <row r="565" spans="1:9" x14ac:dyDescent="0.2">
      <c r="A565" s="181"/>
      <c r="B565" s="175"/>
      <c r="D565" s="176"/>
      <c r="H565" s="175"/>
    </row>
    <row r="566" spans="1:9" x14ac:dyDescent="0.2">
      <c r="A566" s="181"/>
      <c r="B566" s="175"/>
      <c r="D566" s="176"/>
      <c r="H566" s="175"/>
    </row>
    <row r="567" spans="1:9" x14ac:dyDescent="0.2">
      <c r="A567" s="181"/>
      <c r="B567" s="175"/>
      <c r="D567" s="176"/>
      <c r="H567" s="175"/>
    </row>
    <row r="568" spans="1:9" x14ac:dyDescent="0.2">
      <c r="A568" s="181"/>
      <c r="B568" s="175"/>
      <c r="D568" s="176"/>
      <c r="H568" s="175"/>
    </row>
    <row r="569" spans="1:9" x14ac:dyDescent="0.2">
      <c r="A569" s="181"/>
      <c r="B569" s="175"/>
      <c r="D569" s="176"/>
      <c r="H569" s="175"/>
    </row>
    <row r="570" spans="1:9" x14ac:dyDescent="0.2">
      <c r="A570" s="181"/>
      <c r="B570" s="175"/>
      <c r="D570" s="176"/>
      <c r="H570" s="175"/>
    </row>
    <row r="571" spans="1:9" x14ac:dyDescent="0.2">
      <c r="A571" s="181"/>
      <c r="B571" s="175"/>
      <c r="D571" s="176"/>
      <c r="H571" s="175"/>
    </row>
    <row r="572" spans="1:9" x14ac:dyDescent="0.2">
      <c r="A572" s="181"/>
      <c r="B572" s="175"/>
      <c r="D572" s="176"/>
      <c r="H572" s="175"/>
    </row>
    <row r="573" spans="1:9" x14ac:dyDescent="0.2">
      <c r="A573" s="181"/>
      <c r="B573" s="175"/>
      <c r="D573" s="176"/>
      <c r="H573" s="175"/>
    </row>
    <row r="574" spans="1:9" x14ac:dyDescent="0.2">
      <c r="A574" s="181"/>
      <c r="B574" s="175"/>
      <c r="D574" s="176"/>
      <c r="H574" s="175"/>
    </row>
    <row r="575" spans="1:9" x14ac:dyDescent="0.2">
      <c r="A575" s="181"/>
      <c r="B575" s="175"/>
      <c r="D575" s="176"/>
      <c r="H575" s="175"/>
    </row>
    <row r="576" spans="1:9" x14ac:dyDescent="0.2">
      <c r="A576" s="175"/>
      <c r="B576" s="175"/>
      <c r="C576" s="197"/>
      <c r="D576" s="176"/>
      <c r="E576" s="197" t="s">
        <v>156</v>
      </c>
      <c r="F576" s="197" t="s">
        <v>90</v>
      </c>
      <c r="H576" s="175"/>
      <c r="I576" s="197"/>
    </row>
    <row r="577" spans="1:9" x14ac:dyDescent="0.2">
      <c r="A577" s="181"/>
      <c r="B577" s="175"/>
      <c r="D577" s="176"/>
      <c r="H577" s="175"/>
    </row>
    <row r="578" spans="1:9" x14ac:dyDescent="0.2">
      <c r="A578" s="181"/>
      <c r="B578" s="175"/>
      <c r="D578" s="176"/>
      <c r="H578" s="175"/>
    </row>
    <row r="579" spans="1:9" x14ac:dyDescent="0.2">
      <c r="A579" s="181"/>
      <c r="B579" s="175"/>
      <c r="D579" s="176"/>
      <c r="H579" s="175"/>
    </row>
    <row r="580" spans="1:9" x14ac:dyDescent="0.2">
      <c r="A580" s="181"/>
      <c r="B580" s="175"/>
      <c r="D580" s="176"/>
      <c r="H580" s="175"/>
    </row>
    <row r="581" spans="1:9" x14ac:dyDescent="0.2">
      <c r="A581" s="181"/>
      <c r="B581" s="175"/>
      <c r="D581" s="176"/>
      <c r="H581" s="175"/>
    </row>
    <row r="582" spans="1:9" x14ac:dyDescent="0.2">
      <c r="A582" s="181"/>
      <c r="B582" s="175"/>
      <c r="D582" s="176"/>
      <c r="H582" s="175"/>
    </row>
    <row r="583" spans="1:9" x14ac:dyDescent="0.2">
      <c r="A583" s="181"/>
      <c r="B583" s="175"/>
      <c r="D583" s="176"/>
      <c r="H583" s="175"/>
    </row>
    <row r="584" spans="1:9" x14ac:dyDescent="0.2">
      <c r="A584" s="181"/>
      <c r="B584" s="175"/>
      <c r="D584" s="176"/>
      <c r="H584" s="175"/>
    </row>
    <row r="585" spans="1:9" x14ac:dyDescent="0.2">
      <c r="A585" s="175"/>
      <c r="B585" s="175"/>
      <c r="C585" s="197"/>
      <c r="D585" s="176"/>
      <c r="E585" s="197" t="s">
        <v>156</v>
      </c>
      <c r="F585" s="197" t="s">
        <v>90</v>
      </c>
      <c r="H585" s="175"/>
      <c r="I585" s="197"/>
    </row>
    <row r="586" spans="1:9" x14ac:dyDescent="0.2">
      <c r="A586" s="181"/>
      <c r="B586" s="175"/>
      <c r="D586" s="176"/>
      <c r="H586" s="175"/>
    </row>
    <row r="587" spans="1:9" x14ac:dyDescent="0.2">
      <c r="A587" s="181"/>
      <c r="B587" s="175"/>
      <c r="D587" s="176"/>
      <c r="H587" s="175"/>
    </row>
    <row r="588" spans="1:9" x14ac:dyDescent="0.2">
      <c r="A588" s="181"/>
      <c r="B588" s="175"/>
      <c r="D588" s="176"/>
      <c r="H588" s="175"/>
    </row>
    <row r="589" spans="1:9" x14ac:dyDescent="0.2">
      <c r="A589" s="181"/>
      <c r="B589" s="175"/>
      <c r="D589" s="176"/>
      <c r="H589" s="175"/>
    </row>
    <row r="590" spans="1:9" x14ac:dyDescent="0.2">
      <c r="A590" s="181"/>
      <c r="B590" s="175"/>
      <c r="D590" s="176"/>
      <c r="H590" s="175"/>
    </row>
    <row r="591" spans="1:9" x14ac:dyDescent="0.2">
      <c r="A591" s="181"/>
      <c r="B591" s="175"/>
      <c r="D591" s="176"/>
      <c r="H591" s="175"/>
    </row>
    <row r="592" spans="1:9" x14ac:dyDescent="0.2">
      <c r="A592" s="181"/>
      <c r="B592" s="175"/>
      <c r="D592" s="176"/>
      <c r="H592" s="175"/>
    </row>
    <row r="593" spans="1:9" x14ac:dyDescent="0.2">
      <c r="A593" s="181"/>
      <c r="B593" s="175"/>
      <c r="D593" s="176"/>
      <c r="H593" s="175"/>
    </row>
    <row r="594" spans="1:9" x14ac:dyDescent="0.2">
      <c r="A594" s="181"/>
      <c r="B594" s="175"/>
      <c r="D594" s="176"/>
      <c r="H594" s="175"/>
    </row>
    <row r="595" spans="1:9" x14ac:dyDescent="0.2">
      <c r="A595" s="181"/>
      <c r="B595" s="175"/>
      <c r="D595" s="176"/>
      <c r="H595" s="175"/>
    </row>
    <row r="596" spans="1:9" x14ac:dyDescent="0.2">
      <c r="A596" s="181"/>
      <c r="B596" s="175"/>
      <c r="D596" s="176"/>
      <c r="H596" s="175"/>
    </row>
    <row r="597" spans="1:9" x14ac:dyDescent="0.2">
      <c r="A597" s="181"/>
      <c r="B597" s="175"/>
      <c r="D597" s="176"/>
      <c r="H597" s="175"/>
    </row>
    <row r="598" spans="1:9" x14ac:dyDescent="0.2">
      <c r="A598" s="181"/>
      <c r="B598" s="175"/>
      <c r="D598" s="176"/>
      <c r="H598" s="175"/>
    </row>
    <row r="599" spans="1:9" x14ac:dyDescent="0.2">
      <c r="A599" s="181"/>
      <c r="B599" s="175"/>
      <c r="D599" s="176"/>
      <c r="H599" s="175"/>
    </row>
    <row r="600" spans="1:9" x14ac:dyDescent="0.2">
      <c r="A600" s="181"/>
      <c r="B600" s="175"/>
      <c r="C600" s="197"/>
      <c r="D600" s="176"/>
      <c r="E600" s="197" t="s">
        <v>163</v>
      </c>
      <c r="F600" s="197" t="s">
        <v>90</v>
      </c>
      <c r="H600" s="175"/>
      <c r="I600" s="197"/>
    </row>
    <row r="601" spans="1:9" x14ac:dyDescent="0.2">
      <c r="A601" s="181"/>
      <c r="B601" s="175"/>
      <c r="C601" s="197"/>
      <c r="D601" s="176"/>
      <c r="E601" s="197" t="s">
        <v>175</v>
      </c>
      <c r="F601" s="197" t="s">
        <v>90</v>
      </c>
      <c r="H601" s="175"/>
      <c r="I601" s="197"/>
    </row>
    <row r="602" spans="1:9" x14ac:dyDescent="0.2">
      <c r="A602" s="181"/>
      <c r="B602" s="175"/>
      <c r="C602" s="197"/>
      <c r="D602" s="176"/>
      <c r="E602" s="197" t="s">
        <v>163</v>
      </c>
      <c r="F602" s="197" t="s">
        <v>90</v>
      </c>
      <c r="H602" s="175"/>
      <c r="I602" s="197"/>
    </row>
    <row r="603" spans="1:9" x14ac:dyDescent="0.2">
      <c r="A603" s="181"/>
      <c r="B603" s="175"/>
      <c r="C603" s="197"/>
      <c r="D603" s="176"/>
      <c r="E603" s="197" t="s">
        <v>163</v>
      </c>
      <c r="F603" s="197" t="s">
        <v>90</v>
      </c>
      <c r="H603" s="175"/>
      <c r="I603" s="197"/>
    </row>
    <row r="604" spans="1:9" x14ac:dyDescent="0.2">
      <c r="A604" s="181"/>
      <c r="B604" s="175"/>
      <c r="C604" s="197"/>
      <c r="D604" s="176"/>
      <c r="E604" s="197" t="s">
        <v>159</v>
      </c>
      <c r="F604" s="197" t="s">
        <v>90</v>
      </c>
      <c r="H604" s="175"/>
      <c r="I604" s="197"/>
    </row>
    <row r="605" spans="1:9" x14ac:dyDescent="0.2">
      <c r="A605" s="181"/>
      <c r="B605" s="175"/>
      <c r="C605" s="197"/>
      <c r="D605" s="176"/>
      <c r="E605" s="197" t="s">
        <v>156</v>
      </c>
      <c r="F605" s="197" t="s">
        <v>90</v>
      </c>
      <c r="H605" s="175"/>
      <c r="I605" s="197"/>
    </row>
    <row r="606" spans="1:9" x14ac:dyDescent="0.2">
      <c r="A606" s="181"/>
      <c r="B606" s="175"/>
      <c r="C606" s="197"/>
      <c r="D606" s="176"/>
      <c r="E606" s="197" t="s">
        <v>163</v>
      </c>
      <c r="F606" s="197" t="s">
        <v>90</v>
      </c>
      <c r="H606" s="175"/>
      <c r="I606" s="197"/>
    </row>
    <row r="607" spans="1:9" x14ac:dyDescent="0.2">
      <c r="A607" s="181"/>
      <c r="B607" s="175"/>
      <c r="C607" s="197"/>
      <c r="D607" s="176"/>
      <c r="E607" s="197" t="s">
        <v>172</v>
      </c>
      <c r="F607" s="197" t="s">
        <v>90</v>
      </c>
      <c r="H607" s="175"/>
      <c r="I607" s="197"/>
    </row>
    <row r="608" spans="1:9" x14ac:dyDescent="0.2">
      <c r="A608" s="181"/>
      <c r="B608" s="175"/>
      <c r="C608" s="197"/>
      <c r="D608" s="176"/>
      <c r="E608" s="197" t="s">
        <v>155</v>
      </c>
      <c r="F608" s="197" t="s">
        <v>24</v>
      </c>
      <c r="H608" s="175"/>
      <c r="I608" s="197"/>
    </row>
    <row r="609" spans="1:9" x14ac:dyDescent="0.2">
      <c r="A609" s="181"/>
      <c r="B609" s="175"/>
      <c r="C609" s="197"/>
      <c r="D609" s="176"/>
      <c r="E609" s="197" t="s">
        <v>169</v>
      </c>
      <c r="F609" s="197" t="s">
        <v>90</v>
      </c>
      <c r="H609" s="175"/>
      <c r="I609" s="197"/>
    </row>
    <row r="610" spans="1:9" x14ac:dyDescent="0.2">
      <c r="A610" s="181"/>
      <c r="B610" s="175"/>
      <c r="C610" s="197"/>
      <c r="D610" s="176"/>
      <c r="E610" s="197" t="s">
        <v>173</v>
      </c>
      <c r="F610" s="197" t="s">
        <v>90</v>
      </c>
      <c r="H610" s="175"/>
      <c r="I610" s="197"/>
    </row>
    <row r="611" spans="1:9" x14ac:dyDescent="0.2">
      <c r="A611" s="181"/>
      <c r="B611" s="175"/>
      <c r="C611" s="197"/>
      <c r="D611" s="176"/>
      <c r="E611" s="197" t="s">
        <v>156</v>
      </c>
      <c r="F611" s="197" t="s">
        <v>90</v>
      </c>
      <c r="H611" s="175"/>
      <c r="I611" s="197"/>
    </row>
    <row r="612" spans="1:9" x14ac:dyDescent="0.2">
      <c r="A612" s="181"/>
      <c r="B612" s="175"/>
      <c r="C612" s="197"/>
      <c r="D612" s="176"/>
      <c r="E612" s="197" t="s">
        <v>155</v>
      </c>
      <c r="F612" s="197" t="s">
        <v>174</v>
      </c>
      <c r="H612" s="175"/>
      <c r="I612" s="197"/>
    </row>
    <row r="613" spans="1:9" x14ac:dyDescent="0.2">
      <c r="A613" s="181"/>
      <c r="B613" s="175"/>
      <c r="C613" s="197"/>
      <c r="D613" s="176"/>
      <c r="E613" s="197" t="s">
        <v>155</v>
      </c>
      <c r="F613" s="197" t="s">
        <v>90</v>
      </c>
      <c r="H613" s="175"/>
      <c r="I613" s="197"/>
    </row>
    <row r="614" spans="1:9" x14ac:dyDescent="0.2">
      <c r="A614" s="181"/>
      <c r="B614" s="175"/>
      <c r="C614" s="197"/>
      <c r="D614" s="176"/>
      <c r="E614" s="197" t="s">
        <v>169</v>
      </c>
      <c r="F614" s="197" t="s">
        <v>90</v>
      </c>
      <c r="H614" s="175"/>
      <c r="I614" s="197"/>
    </row>
    <row r="615" spans="1:9" x14ac:dyDescent="0.2">
      <c r="A615" s="181"/>
      <c r="B615" s="175"/>
      <c r="C615" s="197"/>
      <c r="D615" s="176"/>
      <c r="E615" s="197" t="s">
        <v>155</v>
      </c>
      <c r="F615" s="197" t="s">
        <v>24</v>
      </c>
      <c r="H615" s="175"/>
      <c r="I615" s="197"/>
    </row>
    <row r="616" spans="1:9" x14ac:dyDescent="0.2">
      <c r="A616" s="181"/>
      <c r="B616" s="175"/>
      <c r="C616" s="197"/>
      <c r="D616" s="176"/>
      <c r="E616" s="197" t="s">
        <v>172</v>
      </c>
      <c r="F616" s="197" t="s">
        <v>24</v>
      </c>
      <c r="H616" s="175"/>
      <c r="I616" s="197"/>
    </row>
    <row r="617" spans="1:9" x14ac:dyDescent="0.2">
      <c r="A617" s="181"/>
      <c r="B617" s="175"/>
      <c r="C617" s="197"/>
      <c r="D617" s="176"/>
      <c r="E617" s="197" t="s">
        <v>163</v>
      </c>
      <c r="F617" s="197" t="s">
        <v>90</v>
      </c>
      <c r="H617" s="175"/>
      <c r="I617" s="197"/>
    </row>
    <row r="618" spans="1:9" x14ac:dyDescent="0.2">
      <c r="A618" s="181"/>
      <c r="B618" s="175"/>
      <c r="C618" s="197"/>
      <c r="D618" s="176"/>
      <c r="E618" s="197" t="s">
        <v>168</v>
      </c>
      <c r="F618" s="197" t="s">
        <v>90</v>
      </c>
      <c r="H618" s="175"/>
      <c r="I618" s="197"/>
    </row>
    <row r="619" spans="1:9" x14ac:dyDescent="0.2">
      <c r="A619" s="181"/>
      <c r="B619" s="175"/>
      <c r="C619" s="197"/>
      <c r="D619" s="176"/>
      <c r="E619" s="197" t="s">
        <v>168</v>
      </c>
      <c r="F619" s="197" t="s">
        <v>90</v>
      </c>
      <c r="H619" s="175"/>
      <c r="I619" s="197"/>
    </row>
    <row r="620" spans="1:9" x14ac:dyDescent="0.2">
      <c r="A620" s="181"/>
      <c r="B620" s="175"/>
      <c r="C620" s="197"/>
      <c r="D620" s="176"/>
      <c r="E620" s="197" t="s">
        <v>163</v>
      </c>
      <c r="F620" s="197" t="s">
        <v>90</v>
      </c>
      <c r="H620" s="175"/>
      <c r="I620" s="197"/>
    </row>
    <row r="621" spans="1:9" x14ac:dyDescent="0.2">
      <c r="A621" s="181"/>
      <c r="B621" s="175"/>
      <c r="C621" s="197"/>
      <c r="D621" s="176"/>
      <c r="E621" s="197" t="s">
        <v>163</v>
      </c>
      <c r="F621" s="197" t="s">
        <v>24</v>
      </c>
      <c r="H621" s="175"/>
      <c r="I621" s="197"/>
    </row>
    <row r="622" spans="1:9" x14ac:dyDescent="0.2">
      <c r="A622" s="181"/>
      <c r="B622" s="175"/>
      <c r="C622" s="197"/>
      <c r="D622" s="176"/>
      <c r="E622" s="197" t="s">
        <v>172</v>
      </c>
      <c r="F622" s="197" t="s">
        <v>90</v>
      </c>
      <c r="H622" s="175"/>
      <c r="I622" s="197"/>
    </row>
    <row r="623" spans="1:9" x14ac:dyDescent="0.2">
      <c r="A623" s="181"/>
      <c r="B623" s="175"/>
      <c r="C623" s="197"/>
      <c r="D623" s="176"/>
      <c r="E623" s="197" t="s">
        <v>156</v>
      </c>
      <c r="F623" s="197" t="s">
        <v>90</v>
      </c>
      <c r="H623" s="175"/>
      <c r="I623" s="197"/>
    </row>
    <row r="624" spans="1:9" x14ac:dyDescent="0.2">
      <c r="A624" s="181"/>
      <c r="B624" s="175"/>
      <c r="C624" s="197"/>
      <c r="D624" s="176"/>
      <c r="E624" s="197" t="s">
        <v>163</v>
      </c>
      <c r="F624" s="197" t="s">
        <v>174</v>
      </c>
      <c r="H624" s="175"/>
      <c r="I624" s="197"/>
    </row>
    <row r="625" spans="1:9" x14ac:dyDescent="0.2">
      <c r="A625" s="181"/>
      <c r="B625" s="175"/>
      <c r="C625" s="197"/>
      <c r="D625" s="176"/>
      <c r="E625" s="197" t="s">
        <v>168</v>
      </c>
      <c r="F625" s="197" t="s">
        <v>90</v>
      </c>
      <c r="H625" s="175"/>
      <c r="I625" s="197"/>
    </row>
    <row r="626" spans="1:9" x14ac:dyDescent="0.2">
      <c r="A626" s="181"/>
      <c r="B626" s="175"/>
      <c r="C626" s="197"/>
      <c r="D626" s="176"/>
      <c r="E626" s="197" t="s">
        <v>168</v>
      </c>
      <c r="F626" s="197" t="s">
        <v>90</v>
      </c>
      <c r="H626" s="175"/>
      <c r="I626" s="197"/>
    </row>
    <row r="627" spans="1:9" x14ac:dyDescent="0.2">
      <c r="A627" s="181"/>
      <c r="B627" s="175"/>
      <c r="C627" s="197"/>
      <c r="D627" s="176"/>
      <c r="E627" s="197" t="s">
        <v>163</v>
      </c>
      <c r="F627" s="197" t="s">
        <v>90</v>
      </c>
      <c r="H627" s="175"/>
      <c r="I627" s="197"/>
    </row>
    <row r="628" spans="1:9" x14ac:dyDescent="0.2">
      <c r="A628" s="181"/>
      <c r="B628" s="175"/>
      <c r="C628" s="197"/>
      <c r="D628" s="176"/>
      <c r="E628" s="197" t="s">
        <v>168</v>
      </c>
      <c r="F628" s="197" t="s">
        <v>24</v>
      </c>
      <c r="H628" s="175"/>
      <c r="I628" s="197"/>
    </row>
    <row r="629" spans="1:9" x14ac:dyDescent="0.2">
      <c r="A629" s="181"/>
      <c r="B629" s="175"/>
      <c r="C629" s="197"/>
      <c r="D629" s="176"/>
      <c r="E629" s="197" t="s">
        <v>163</v>
      </c>
      <c r="F629" s="197" t="s">
        <v>90</v>
      </c>
      <c r="H629" s="175"/>
      <c r="I629" s="197"/>
    </row>
    <row r="630" spans="1:9" x14ac:dyDescent="0.2">
      <c r="A630" s="181"/>
      <c r="B630" s="175"/>
      <c r="C630" s="197"/>
      <c r="D630" s="176"/>
      <c r="E630" s="197" t="s">
        <v>155</v>
      </c>
      <c r="F630" s="197" t="s">
        <v>24</v>
      </c>
      <c r="H630" s="175"/>
      <c r="I630" s="197"/>
    </row>
    <row r="631" spans="1:9" x14ac:dyDescent="0.2">
      <c r="A631" s="181"/>
      <c r="B631" s="175"/>
      <c r="C631" s="197"/>
      <c r="D631" s="176"/>
      <c r="E631" s="197" t="s">
        <v>155</v>
      </c>
      <c r="F631" s="197" t="s">
        <v>89</v>
      </c>
      <c r="H631" s="175"/>
      <c r="I631" s="197"/>
    </row>
    <row r="632" spans="1:9" x14ac:dyDescent="0.2">
      <c r="A632" s="181"/>
      <c r="B632" s="175"/>
      <c r="C632" s="197"/>
      <c r="D632" s="176"/>
      <c r="E632" s="197" t="s">
        <v>169</v>
      </c>
      <c r="F632" s="197" t="s">
        <v>90</v>
      </c>
      <c r="H632" s="175"/>
      <c r="I632" s="197"/>
    </row>
    <row r="633" spans="1:9" x14ac:dyDescent="0.2">
      <c r="A633" s="181"/>
      <c r="B633" s="175"/>
      <c r="C633" s="197"/>
      <c r="D633" s="176"/>
      <c r="E633" s="197" t="s">
        <v>163</v>
      </c>
      <c r="F633" s="197" t="s">
        <v>90</v>
      </c>
      <c r="H633" s="175"/>
      <c r="I633" s="197"/>
    </row>
    <row r="634" spans="1:9" x14ac:dyDescent="0.2">
      <c r="A634" s="181"/>
      <c r="B634" s="175"/>
      <c r="C634" s="197"/>
      <c r="D634" s="176"/>
      <c r="E634" s="197" t="s">
        <v>155</v>
      </c>
      <c r="F634" s="197" t="s">
        <v>24</v>
      </c>
      <c r="H634" s="175"/>
      <c r="I634" s="197"/>
    </row>
    <row r="635" spans="1:9" x14ac:dyDescent="0.2">
      <c r="A635" s="181"/>
      <c r="B635" s="175"/>
      <c r="C635" s="197"/>
      <c r="D635" s="176"/>
      <c r="E635" s="197" t="s">
        <v>163</v>
      </c>
      <c r="F635" s="197" t="s">
        <v>90</v>
      </c>
      <c r="H635" s="175"/>
      <c r="I635" s="197"/>
    </row>
    <row r="636" spans="1:9" x14ac:dyDescent="0.2">
      <c r="A636" s="181"/>
      <c r="B636" s="175"/>
      <c r="C636" s="197"/>
      <c r="D636" s="176"/>
      <c r="E636" s="197" t="s">
        <v>168</v>
      </c>
      <c r="F636" s="197" t="s">
        <v>90</v>
      </c>
      <c r="H636" s="175"/>
      <c r="I636" s="197"/>
    </row>
    <row r="637" spans="1:9" x14ac:dyDescent="0.2">
      <c r="A637" s="181"/>
      <c r="B637" s="175"/>
      <c r="C637" s="197"/>
      <c r="D637" s="176"/>
      <c r="E637" s="197" t="s">
        <v>163</v>
      </c>
      <c r="F637" s="197" t="s">
        <v>90</v>
      </c>
      <c r="H637" s="175"/>
      <c r="I637" s="197"/>
    </row>
    <row r="638" spans="1:9" x14ac:dyDescent="0.2">
      <c r="A638" s="181"/>
      <c r="B638" s="175"/>
      <c r="C638" s="197"/>
      <c r="D638" s="176"/>
      <c r="E638" s="197" t="s">
        <v>155</v>
      </c>
      <c r="F638" s="197" t="s">
        <v>90</v>
      </c>
      <c r="H638" s="175"/>
      <c r="I638" s="197"/>
    </row>
    <row r="639" spans="1:9" x14ac:dyDescent="0.2">
      <c r="A639" s="181"/>
      <c r="B639" s="175"/>
      <c r="C639" s="197"/>
      <c r="D639" s="176"/>
      <c r="E639" s="197" t="s">
        <v>156</v>
      </c>
      <c r="F639" s="197" t="s">
        <v>90</v>
      </c>
      <c r="H639" s="175"/>
      <c r="I639" s="197"/>
    </row>
    <row r="640" spans="1:9" x14ac:dyDescent="0.2">
      <c r="A640" s="181"/>
      <c r="B640" s="175"/>
      <c r="C640" s="197"/>
      <c r="D640" s="176"/>
      <c r="E640" s="197" t="s">
        <v>163</v>
      </c>
      <c r="F640" s="197" t="s">
        <v>90</v>
      </c>
      <c r="H640" s="175"/>
      <c r="I640" s="197"/>
    </row>
    <row r="641" spans="1:9" x14ac:dyDescent="0.2">
      <c r="A641" s="181"/>
      <c r="B641" s="175"/>
      <c r="C641" s="197"/>
      <c r="D641" s="176"/>
      <c r="E641" s="197" t="s">
        <v>163</v>
      </c>
      <c r="F641" s="197" t="s">
        <v>90</v>
      </c>
      <c r="H641" s="175"/>
      <c r="I641" s="197"/>
    </row>
    <row r="642" spans="1:9" x14ac:dyDescent="0.2">
      <c r="A642" s="175"/>
      <c r="B642" s="175"/>
      <c r="D642" s="176"/>
      <c r="H642" s="175"/>
    </row>
    <row r="643" spans="1:9" x14ac:dyDescent="0.2">
      <c r="A643" s="181"/>
      <c r="B643" s="175"/>
      <c r="C643" s="197"/>
      <c r="D643" s="176"/>
      <c r="E643" s="197" t="s">
        <v>163</v>
      </c>
      <c r="F643" s="197" t="s">
        <v>90</v>
      </c>
      <c r="H643" s="175"/>
      <c r="I643" s="197"/>
    </row>
    <row r="644" spans="1:9" x14ac:dyDescent="0.2">
      <c r="A644" s="175"/>
      <c r="B644" s="175"/>
      <c r="D644" s="176"/>
      <c r="H644" s="175"/>
    </row>
    <row r="645" spans="1:9" x14ac:dyDescent="0.2">
      <c r="A645" s="181"/>
      <c r="B645" s="175"/>
      <c r="C645" s="197"/>
      <c r="D645" s="176"/>
      <c r="E645" s="197" t="s">
        <v>156</v>
      </c>
      <c r="F645" s="197" t="s">
        <v>90</v>
      </c>
      <c r="H645" s="175"/>
      <c r="I645" s="197"/>
    </row>
    <row r="646" spans="1:9" x14ac:dyDescent="0.2">
      <c r="A646" s="181"/>
      <c r="B646" s="175"/>
      <c r="C646" s="197"/>
      <c r="D646" s="176"/>
      <c r="E646" s="197" t="s">
        <v>155</v>
      </c>
      <c r="F646" s="197" t="s">
        <v>89</v>
      </c>
      <c r="H646" s="175"/>
      <c r="I646" s="197"/>
    </row>
    <row r="647" spans="1:9" x14ac:dyDescent="0.2">
      <c r="A647" s="181"/>
      <c r="B647" s="175"/>
      <c r="C647" s="197"/>
      <c r="D647" s="176"/>
      <c r="E647" s="197" t="s">
        <v>163</v>
      </c>
      <c r="F647" s="197" t="s">
        <v>24</v>
      </c>
      <c r="H647" s="175"/>
      <c r="I647" s="197"/>
    </row>
    <row r="648" spans="1:9" x14ac:dyDescent="0.2">
      <c r="A648" s="181"/>
      <c r="B648" s="175"/>
      <c r="C648" s="197"/>
      <c r="D648" s="176"/>
      <c r="E648" s="197" t="s">
        <v>155</v>
      </c>
      <c r="F648" s="197" t="s">
        <v>24</v>
      </c>
      <c r="H648" s="175"/>
      <c r="I648" s="197"/>
    </row>
    <row r="649" spans="1:9" x14ac:dyDescent="0.2">
      <c r="A649" s="181"/>
      <c r="B649" s="175"/>
      <c r="C649" s="197"/>
      <c r="D649" s="176"/>
      <c r="E649" s="197" t="s">
        <v>155</v>
      </c>
      <c r="F649" s="197" t="s">
        <v>90</v>
      </c>
      <c r="H649" s="175"/>
      <c r="I649" s="197"/>
    </row>
    <row r="650" spans="1:9" x14ac:dyDescent="0.2">
      <c r="A650" s="181"/>
      <c r="B650" s="175"/>
      <c r="C650" s="197"/>
      <c r="D650" s="176"/>
      <c r="E650" s="197" t="s">
        <v>168</v>
      </c>
      <c r="F650" s="197" t="s">
        <v>90</v>
      </c>
      <c r="H650" s="175"/>
      <c r="I650" s="197"/>
    </row>
    <row r="651" spans="1:9" x14ac:dyDescent="0.2">
      <c r="A651" s="181"/>
      <c r="B651" s="175"/>
      <c r="D651" s="176"/>
      <c r="H651" s="175"/>
    </row>
    <row r="652" spans="1:9" x14ac:dyDescent="0.2">
      <c r="A652" s="181"/>
      <c r="B652" s="175"/>
      <c r="C652" s="197"/>
      <c r="D652" s="176"/>
      <c r="E652" s="197" t="s">
        <v>163</v>
      </c>
      <c r="F652" s="197" t="s">
        <v>90</v>
      </c>
      <c r="H652" s="175"/>
      <c r="I652" s="197"/>
    </row>
    <row r="653" spans="1:9" x14ac:dyDescent="0.2">
      <c r="A653" s="181"/>
      <c r="B653" s="175"/>
      <c r="C653" s="197"/>
      <c r="D653" s="176"/>
      <c r="E653" s="197" t="s">
        <v>168</v>
      </c>
      <c r="F653" s="197" t="s">
        <v>90</v>
      </c>
      <c r="H653" s="175"/>
      <c r="I653" s="197"/>
    </row>
    <row r="654" spans="1:9" x14ac:dyDescent="0.2">
      <c r="A654" s="181"/>
      <c r="B654" s="175"/>
      <c r="C654" s="197"/>
      <c r="D654" s="176"/>
      <c r="E654" s="197" t="s">
        <v>163</v>
      </c>
      <c r="F654" s="197" t="s">
        <v>90</v>
      </c>
      <c r="H654" s="175"/>
      <c r="I654" s="197"/>
    </row>
    <row r="655" spans="1:9" x14ac:dyDescent="0.2">
      <c r="A655" s="181"/>
      <c r="B655" s="175"/>
      <c r="C655" s="197"/>
      <c r="D655" s="176"/>
      <c r="E655" s="197" t="s">
        <v>163</v>
      </c>
      <c r="F655" s="197" t="s">
        <v>90</v>
      </c>
      <c r="H655" s="175"/>
      <c r="I655" s="197"/>
    </row>
    <row r="656" spans="1:9" x14ac:dyDescent="0.2">
      <c r="A656" s="181"/>
      <c r="B656" s="175"/>
      <c r="C656" s="197"/>
      <c r="D656" s="176"/>
      <c r="E656" s="197" t="s">
        <v>156</v>
      </c>
      <c r="F656" s="197" t="s">
        <v>90</v>
      </c>
      <c r="H656" s="175"/>
      <c r="I656" s="197"/>
    </row>
    <row r="657" spans="1:9" x14ac:dyDescent="0.2">
      <c r="A657" s="181"/>
      <c r="B657" s="175"/>
      <c r="C657" s="197"/>
      <c r="D657" s="176"/>
      <c r="E657" s="197" t="s">
        <v>132</v>
      </c>
      <c r="F657" s="197" t="s">
        <v>90</v>
      </c>
      <c r="H657" s="175"/>
      <c r="I657" s="197"/>
    </row>
    <row r="658" spans="1:9" x14ac:dyDescent="0.2">
      <c r="A658" s="181"/>
      <c r="B658" s="175"/>
      <c r="C658" s="197"/>
      <c r="D658" s="176"/>
      <c r="E658" s="197" t="s">
        <v>155</v>
      </c>
      <c r="F658" s="197" t="s">
        <v>174</v>
      </c>
      <c r="H658" s="175"/>
      <c r="I658" s="197"/>
    </row>
    <row r="659" spans="1:9" x14ac:dyDescent="0.2">
      <c r="A659" s="181"/>
      <c r="B659" s="175"/>
      <c r="C659" s="197"/>
      <c r="D659" s="176"/>
      <c r="E659" s="197" t="s">
        <v>175</v>
      </c>
      <c r="F659" s="197" t="s">
        <v>24</v>
      </c>
      <c r="H659" s="175"/>
      <c r="I659" s="197"/>
    </row>
    <row r="660" spans="1:9" x14ac:dyDescent="0.2">
      <c r="A660" s="181"/>
      <c r="B660" s="175"/>
      <c r="C660" s="197"/>
      <c r="D660" s="176"/>
      <c r="E660" s="197" t="s">
        <v>163</v>
      </c>
      <c r="F660" s="197" t="s">
        <v>89</v>
      </c>
      <c r="G660" s="197"/>
      <c r="H660" s="175"/>
      <c r="I660" s="197"/>
    </row>
    <row r="661" spans="1:9" x14ac:dyDescent="0.2">
      <c r="A661" s="181"/>
      <c r="B661" s="175"/>
      <c r="C661" s="197"/>
      <c r="D661" s="176"/>
      <c r="E661" s="197" t="s">
        <v>163</v>
      </c>
      <c r="F661" s="197" t="s">
        <v>89</v>
      </c>
      <c r="G661" s="197"/>
      <c r="H661" s="175"/>
      <c r="I661" s="197"/>
    </row>
    <row r="662" spans="1:9" x14ac:dyDescent="0.2">
      <c r="A662" s="181"/>
      <c r="B662" s="175"/>
      <c r="C662" s="197"/>
      <c r="D662" s="176"/>
      <c r="E662" s="197" t="s">
        <v>156</v>
      </c>
      <c r="F662" s="197" t="s">
        <v>90</v>
      </c>
      <c r="H662" s="175"/>
      <c r="I662" s="197"/>
    </row>
    <row r="663" spans="1:9" x14ac:dyDescent="0.2">
      <c r="A663" s="181"/>
      <c r="B663" s="175"/>
      <c r="C663" s="197"/>
      <c r="D663" s="176"/>
      <c r="E663" s="197" t="s">
        <v>163</v>
      </c>
      <c r="F663" s="197" t="s">
        <v>89</v>
      </c>
      <c r="G663" s="197"/>
      <c r="H663" s="175"/>
      <c r="I663" s="197"/>
    </row>
    <row r="664" spans="1:9" x14ac:dyDescent="0.2">
      <c r="A664" s="181"/>
      <c r="B664" s="175"/>
      <c r="C664" s="197"/>
      <c r="D664" s="176"/>
      <c r="E664" s="197" t="s">
        <v>163</v>
      </c>
      <c r="F664" s="197" t="s">
        <v>89</v>
      </c>
      <c r="G664" s="197"/>
      <c r="H664" s="175"/>
      <c r="I664" s="197"/>
    </row>
    <row r="665" spans="1:9" x14ac:dyDescent="0.2">
      <c r="A665" s="181"/>
      <c r="B665" s="175"/>
      <c r="C665" s="197"/>
      <c r="D665" s="176"/>
      <c r="E665" s="197" t="s">
        <v>163</v>
      </c>
      <c r="F665" s="197" t="s">
        <v>89</v>
      </c>
      <c r="G665" s="197"/>
      <c r="H665" s="175"/>
      <c r="I665" s="197"/>
    </row>
    <row r="666" spans="1:9" x14ac:dyDescent="0.2">
      <c r="A666" s="181"/>
      <c r="B666" s="175"/>
      <c r="C666" s="197"/>
      <c r="D666" s="176"/>
      <c r="E666" s="197" t="s">
        <v>156</v>
      </c>
      <c r="F666" s="197" t="s">
        <v>90</v>
      </c>
      <c r="G666" s="197"/>
      <c r="H666" s="175"/>
      <c r="I666" s="197"/>
    </row>
    <row r="667" spans="1:9" x14ac:dyDescent="0.2">
      <c r="A667" s="181"/>
      <c r="B667" s="175"/>
      <c r="C667" s="197"/>
      <c r="D667" s="176"/>
      <c r="E667" s="197" t="s">
        <v>163</v>
      </c>
      <c r="F667" s="197" t="s">
        <v>89</v>
      </c>
      <c r="G667" s="197"/>
      <c r="H667" s="175"/>
      <c r="I667" s="197"/>
    </row>
    <row r="668" spans="1:9" x14ac:dyDescent="0.2">
      <c r="A668" s="181"/>
      <c r="B668" s="175"/>
      <c r="C668" s="197"/>
      <c r="D668" s="176"/>
      <c r="E668" s="197" t="s">
        <v>163</v>
      </c>
      <c r="F668" s="197" t="s">
        <v>89</v>
      </c>
      <c r="G668" s="197"/>
      <c r="H668" s="175"/>
      <c r="I668" s="197"/>
    </row>
    <row r="669" spans="1:9" x14ac:dyDescent="0.2">
      <c r="A669" s="181"/>
      <c r="B669" s="175"/>
      <c r="C669" s="197"/>
      <c r="D669" s="176"/>
      <c r="E669" s="197" t="s">
        <v>163</v>
      </c>
      <c r="F669" s="197" t="s">
        <v>89</v>
      </c>
      <c r="G669" s="197"/>
      <c r="H669" s="175"/>
      <c r="I669" s="197"/>
    </row>
    <row r="670" spans="1:9" x14ac:dyDescent="0.2">
      <c r="A670" s="181"/>
      <c r="B670" s="176"/>
      <c r="D670" s="176"/>
      <c r="H670" s="175"/>
    </row>
    <row r="671" spans="1:9" x14ac:dyDescent="0.2">
      <c r="A671" s="181"/>
      <c r="B671" s="176"/>
      <c r="D671" s="176"/>
      <c r="H671" s="175"/>
    </row>
    <row r="672" spans="1:9" x14ac:dyDescent="0.2">
      <c r="A672" s="193"/>
    </row>
    <row r="673" spans="1:1" x14ac:dyDescent="0.2">
      <c r="A673" s="193"/>
    </row>
    <row r="674" spans="1:1" x14ac:dyDescent="0.2">
      <c r="A674" s="193"/>
    </row>
    <row r="675" spans="1:1" x14ac:dyDescent="0.2">
      <c r="A675" s="193"/>
    </row>
  </sheetData>
  <autoFilter ref="A2:I243">
    <filterColumn colId="5">
      <filters>
        <filter val="staart"/>
      </filters>
    </filterColumn>
    <sortState ref="A6:I400">
      <sortCondition ref="D2:D243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4" sqref="D14"/>
    </sheetView>
  </sheetViews>
  <sheetFormatPr defaultRowHeight="12.75" x14ac:dyDescent="0.2"/>
  <sheetData>
    <row r="1" spans="1:4" x14ac:dyDescent="0.2">
      <c r="A1" s="194">
        <v>41728</v>
      </c>
      <c r="B1" t="s">
        <v>170</v>
      </c>
      <c r="C1">
        <v>23</v>
      </c>
      <c r="D1">
        <v>34</v>
      </c>
    </row>
    <row r="2" spans="1:4" x14ac:dyDescent="0.2">
      <c r="C2">
        <v>54</v>
      </c>
      <c r="D2">
        <v>36</v>
      </c>
    </row>
    <row r="3" spans="1:4" x14ac:dyDescent="0.2">
      <c r="C3">
        <v>45</v>
      </c>
      <c r="D3">
        <v>34</v>
      </c>
    </row>
    <row r="4" spans="1:4" x14ac:dyDescent="0.2">
      <c r="C4">
        <v>11</v>
      </c>
      <c r="D4">
        <v>32</v>
      </c>
    </row>
    <row r="5" spans="1:4" x14ac:dyDescent="0.2">
      <c r="C5">
        <v>8</v>
      </c>
      <c r="D5">
        <v>32</v>
      </c>
    </row>
    <row r="6" spans="1:4" x14ac:dyDescent="0.2">
      <c r="C6">
        <v>52</v>
      </c>
      <c r="D6">
        <v>32</v>
      </c>
    </row>
    <row r="7" spans="1:4" x14ac:dyDescent="0.2">
      <c r="C7">
        <v>12</v>
      </c>
      <c r="D7">
        <v>32</v>
      </c>
    </row>
    <row r="8" spans="1:4" x14ac:dyDescent="0.2">
      <c r="C8">
        <v>33</v>
      </c>
      <c r="D8">
        <v>30</v>
      </c>
    </row>
    <row r="9" spans="1:4" x14ac:dyDescent="0.2">
      <c r="C9">
        <v>53</v>
      </c>
      <c r="D9">
        <v>32</v>
      </c>
    </row>
    <row r="10" spans="1:4" x14ac:dyDescent="0.2">
      <c r="C10">
        <v>97</v>
      </c>
      <c r="D10">
        <v>34</v>
      </c>
    </row>
    <row r="11" spans="1:4" x14ac:dyDescent="0.2">
      <c r="C11">
        <v>3</v>
      </c>
      <c r="D11">
        <v>34</v>
      </c>
    </row>
    <row r="12" spans="1:4" x14ac:dyDescent="0.2">
      <c r="C12">
        <v>41</v>
      </c>
      <c r="D12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uitleg</vt:lpstr>
      <vt:lpstr>foktomen</vt:lpstr>
      <vt:lpstr>eiweging</vt:lpstr>
      <vt:lpstr>eigewichten</vt:lpstr>
      <vt:lpstr>kuikens</vt:lpstr>
      <vt:lpstr>kees Stuij</vt:lpstr>
      <vt:lpstr>Blad1</vt:lpstr>
      <vt:lpstr>eigewichten!Afdrukbereik</vt:lpstr>
      <vt:lpstr>eiweging!Afdrukbereik</vt:lpstr>
      <vt:lpstr>foktomen!Afdrukbereik</vt:lpstr>
      <vt:lpstr>uitleg!Afdrukbereik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 de Boer</dc:creator>
  <cp:lastModifiedBy>Cees</cp:lastModifiedBy>
  <cp:lastPrinted>2012-04-20T17:24:08Z</cp:lastPrinted>
  <dcterms:created xsi:type="dcterms:W3CDTF">2012-03-11T14:02:38Z</dcterms:created>
  <dcterms:modified xsi:type="dcterms:W3CDTF">2015-04-23T05:29:32Z</dcterms:modified>
</cp:coreProperties>
</file>